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drawings/drawing9.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drawings/drawing13.xml" ContentType="application/vnd.openxmlformats-officedocument.drawing+xml"/>
  <Override PartName="/xl/tables/table15.xml" ContentType="application/vnd.openxmlformats-officedocument.spreadsheetml.table+xml"/>
  <Override PartName="/xl/drawings/drawing14.xml" ContentType="application/vnd.openxmlformats-officedocument.drawing+xml"/>
  <Override PartName="/xl/tables/table16.xml" ContentType="application/vnd.openxmlformats-officedocument.spreadsheetml.table+xml"/>
  <Override PartName="/xl/drawings/drawing15.xml" ContentType="application/vnd.openxmlformats-officedocument.drawing+xml"/>
  <Override PartName="/xl/tables/table17.xml" ContentType="application/vnd.openxmlformats-officedocument.spreadsheetml.table+xml"/>
  <Override PartName="/xl/drawings/drawing16.xml" ContentType="application/vnd.openxmlformats-officedocument.drawing+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Cheyanne_Mail\Blank Drafts\"/>
    </mc:Choice>
  </mc:AlternateContent>
  <xr:revisionPtr revIDLastSave="0" documentId="13_ncr:1_{D69CC48D-DB81-4324-8C64-B17ADB404611}" xr6:coauthVersionLast="47" xr6:coauthVersionMax="47" xr10:uidLastSave="{00000000-0000-0000-0000-000000000000}"/>
  <bookViews>
    <workbookView xWindow="-120" yWindow="-120" windowWidth="29040" windowHeight="15840" tabRatio="859" xr2:uid="{4725996C-8354-4379-80E9-692F257EE025}"/>
  </bookViews>
  <sheets>
    <sheet name="Table of Contents" sheetId="20" r:id="rId1"/>
    <sheet name="FARM RECEIPTS" sheetId="17" r:id="rId2"/>
    <sheet name="MILK SALES &amp; DEDUCTIONS" sheetId="2" r:id="rId3"/>
    <sheet name="GOVERNMENT PAYMENTS" sheetId="3" r:id="rId4"/>
    <sheet name="COMMODITY CERTIFICATES" sheetId="4" r:id="rId5"/>
    <sheet name="SALE OF LIVESTOCK" sheetId="18" r:id="rId6"/>
    <sheet name="FARM EXPENSES" sheetId="6" r:id="rId7"/>
    <sheet name="WAGE RECORD" sheetId="7" r:id="rId8"/>
    <sheet name="AUTO &amp; TRUCK" sheetId="8" r:id="rId9"/>
    <sheet name="PROPERTY PURCHASED" sheetId="9" r:id="rId10"/>
    <sheet name="TRADES AND EXCHANGES" sheetId="10" r:id="rId11"/>
    <sheet name="LIVESTOCK PURCHASED" sheetId="11" r:id="rId12"/>
    <sheet name="CASUALTY LOSSES &amp; INV CONVERSIO" sheetId="12" r:id="rId13"/>
    <sheet name="BAD DEBTS AND LOSSES" sheetId="13" r:id="rId14"/>
    <sheet name="ANNUAL SUMMARY CASH RECEIPTS" sheetId="14" r:id="rId15"/>
    <sheet name="ANNUAL SUMMARY CASH EXPENSES" sheetId="19"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2" l="1"/>
  <c r="E19" i="12"/>
  <c r="M69" i="18"/>
  <c r="N69" i="18"/>
  <c r="O69" i="18"/>
  <c r="P69" i="18"/>
  <c r="Q69" i="18"/>
  <c r="R69" i="18"/>
  <c r="C69" i="18"/>
  <c r="D12" i="4"/>
  <c r="E12" i="4"/>
  <c r="D15" i="14"/>
  <c r="E15" i="14"/>
  <c r="F15" i="14"/>
  <c r="G15" i="14"/>
  <c r="H15" i="14"/>
  <c r="I15" i="14"/>
  <c r="J15" i="14"/>
  <c r="K15" i="14"/>
  <c r="L15" i="14"/>
  <c r="M15" i="14"/>
  <c r="C15" i="14"/>
  <c r="D15" i="19"/>
  <c r="E15" i="19"/>
  <c r="F15" i="19"/>
  <c r="G15" i="19"/>
  <c r="H15" i="19"/>
  <c r="I15" i="19"/>
  <c r="J15" i="19"/>
  <c r="K15" i="19"/>
  <c r="L15" i="19"/>
  <c r="M15" i="19"/>
  <c r="N15" i="19"/>
  <c r="O15" i="19"/>
  <c r="P15" i="19"/>
  <c r="Q15" i="19"/>
  <c r="R15" i="19"/>
  <c r="S15" i="19"/>
  <c r="T15" i="19"/>
  <c r="U15" i="19"/>
  <c r="V15" i="19"/>
  <c r="W15" i="19"/>
  <c r="X15" i="19"/>
  <c r="C15" i="19"/>
  <c r="F19" i="12"/>
  <c r="D19" i="12"/>
  <c r="G19" i="12"/>
  <c r="E21" i="11"/>
  <c r="D35" i="10"/>
  <c r="E35" i="10"/>
  <c r="F21" i="9"/>
  <c r="E26" i="8"/>
  <c r="F26" i="8"/>
  <c r="E34" i="7"/>
  <c r="F34" i="7"/>
  <c r="G34" i="7"/>
  <c r="H34" i="7"/>
  <c r="D34" i="7"/>
  <c r="I34" i="7"/>
  <c r="X23" i="6"/>
  <c r="E23" i="6"/>
  <c r="F23" i="6"/>
  <c r="G23" i="6"/>
  <c r="H23" i="6"/>
  <c r="I23" i="6"/>
  <c r="J23" i="6"/>
  <c r="K23" i="6"/>
  <c r="L23" i="6"/>
  <c r="M23" i="6"/>
  <c r="N23" i="6"/>
  <c r="O23" i="6"/>
  <c r="P23" i="6"/>
  <c r="Q23" i="6"/>
  <c r="R23" i="6"/>
  <c r="S23" i="6"/>
  <c r="T23" i="6"/>
  <c r="U23" i="6"/>
  <c r="V23" i="6"/>
  <c r="W23" i="6"/>
  <c r="D23" i="6"/>
  <c r="Y23" i="6"/>
  <c r="L69" i="18"/>
  <c r="E69" i="18"/>
  <c r="F69" i="18"/>
  <c r="G69" i="18"/>
  <c r="H69" i="18"/>
  <c r="I69" i="18"/>
  <c r="J69" i="18"/>
  <c r="K69" i="18"/>
  <c r="D69" i="18"/>
  <c r="B12" i="4"/>
  <c r="C12" i="4"/>
  <c r="G12" i="4"/>
  <c r="C25" i="3"/>
  <c r="C12" i="3"/>
  <c r="C38" i="2"/>
  <c r="D38" i="2"/>
  <c r="E38" i="2"/>
  <c r="F38" i="2"/>
  <c r="G38" i="2"/>
  <c r="B38" i="2"/>
  <c r="D33" i="17"/>
  <c r="E33" i="17"/>
  <c r="F33" i="17"/>
  <c r="G33" i="17"/>
  <c r="H33" i="17"/>
  <c r="I33" i="17"/>
  <c r="J33" i="17"/>
  <c r="K33" i="17"/>
  <c r="L33" i="17"/>
  <c r="M33" i="17"/>
  <c r="N33" i="17"/>
  <c r="O33" i="17"/>
  <c r="P33" i="17"/>
  <c r="Q33" i="17"/>
  <c r="R33" i="17"/>
  <c r="C33" i="17"/>
  <c r="B33" i="17"/>
</calcChain>
</file>

<file path=xl/sharedStrings.xml><?xml version="1.0" encoding="utf-8"?>
<sst xmlns="http://schemas.openxmlformats.org/spreadsheetml/2006/main" count="243" uniqueCount="167">
  <si>
    <t>DATE</t>
  </si>
  <si>
    <t>SOLD TO</t>
  </si>
  <si>
    <t>AMOUNT RECEIVED</t>
  </si>
  <si>
    <t>FARM RECEIPTS</t>
  </si>
  <si>
    <r>
      <t xml:space="preserve">INCOME - </t>
    </r>
    <r>
      <rPr>
        <sz val="18"/>
        <color theme="1"/>
        <rFont val="Calibri"/>
        <family val="2"/>
        <scheme val="minor"/>
      </rPr>
      <t>MILK SALES AND DEDUCTIONS</t>
    </r>
    <r>
      <rPr>
        <b/>
        <sz val="18"/>
        <color theme="1"/>
        <rFont val="Calibri"/>
        <family val="2"/>
        <scheme val="minor"/>
      </rPr>
      <t xml:space="preserve"> </t>
    </r>
    <r>
      <rPr>
        <sz val="18"/>
        <color theme="1"/>
        <rFont val="Calibri"/>
        <family val="2"/>
        <scheme val="minor"/>
      </rPr>
      <t>(WORKSHEET)</t>
    </r>
  </si>
  <si>
    <t>SOIL BANK PAYMENTS</t>
  </si>
  <si>
    <t>AGRICULTURAL PAYMENTS</t>
  </si>
  <si>
    <t>DATE RECEIVED</t>
  </si>
  <si>
    <t>FACE VALUE</t>
  </si>
  <si>
    <t>CCC LOAN RATE PER BUSHEL</t>
  </si>
  <si>
    <t>GOVERNMENT PAYMENTS (WORKSHEET)</t>
  </si>
  <si>
    <t>COMMODITY CERTIFICATES</t>
  </si>
  <si>
    <t>IF USED TO REDUCE CCC LOAN,                                ENTER THE POSTED COUNTY PRICE PER BUSHEL</t>
  </si>
  <si>
    <r>
      <t xml:space="preserve">DATE        </t>
    </r>
    <r>
      <rPr>
        <sz val="8"/>
        <color theme="1"/>
        <rFont val="Calibri"/>
        <family val="2"/>
        <scheme val="minor"/>
      </rPr>
      <t>(IF SOLD)</t>
    </r>
  </si>
  <si>
    <r>
      <t xml:space="preserve">AMOUNT                    </t>
    </r>
    <r>
      <rPr>
        <sz val="8"/>
        <color theme="1"/>
        <rFont val="Calibri"/>
        <family val="2"/>
        <scheme val="minor"/>
      </rPr>
      <t>(IF SOLD)</t>
    </r>
  </si>
  <si>
    <r>
      <t xml:space="preserve">COST                    </t>
    </r>
    <r>
      <rPr>
        <sz val="8"/>
        <color theme="1"/>
        <rFont val="Calibri"/>
        <family val="2"/>
        <scheme val="minor"/>
      </rPr>
      <t>(IF PURCHASED)</t>
    </r>
  </si>
  <si>
    <r>
      <rPr>
        <b/>
        <sz val="18"/>
        <color theme="1"/>
        <rFont val="Calibri"/>
        <family val="2"/>
        <scheme val="minor"/>
      </rPr>
      <t xml:space="preserve">INCOME </t>
    </r>
    <r>
      <rPr>
        <sz val="18"/>
        <color theme="1"/>
        <rFont val="Calibri"/>
        <family val="2"/>
        <scheme val="minor"/>
      </rPr>
      <t>- SALE OF LIVESTOCK (WORKSHEET)</t>
    </r>
  </si>
  <si>
    <t>QTY OR ID</t>
  </si>
  <si>
    <t>DAIRY COWS</t>
  </si>
  <si>
    <t>HEIFERS</t>
  </si>
  <si>
    <t>CATTLE</t>
  </si>
  <si>
    <t>STEERS</t>
  </si>
  <si>
    <t>CALVES</t>
  </si>
  <si>
    <t>SOWS</t>
  </si>
  <si>
    <t>BOARS</t>
  </si>
  <si>
    <t>SWINE</t>
  </si>
  <si>
    <r>
      <t xml:space="preserve">OTHER BREEDING </t>
    </r>
    <r>
      <rPr>
        <sz val="8"/>
        <color theme="1"/>
        <rFont val="Calibri"/>
        <family val="2"/>
        <scheme val="minor"/>
      </rPr>
      <t>(TYPE)</t>
    </r>
  </si>
  <si>
    <r>
      <t xml:space="preserve">OTHER MARKETS </t>
    </r>
    <r>
      <rPr>
        <sz val="8"/>
        <color theme="1"/>
        <rFont val="Calibri"/>
        <family val="2"/>
        <scheme val="minor"/>
      </rPr>
      <t>(TYPE)</t>
    </r>
  </si>
  <si>
    <t>DATE PURCHASED</t>
  </si>
  <si>
    <t>COST</t>
  </si>
  <si>
    <t>(X) IF RAISED</t>
  </si>
  <si>
    <r>
      <t xml:space="preserve">SALES PRICE </t>
    </r>
    <r>
      <rPr>
        <sz val="8"/>
        <color theme="1"/>
        <rFont val="Calibri"/>
        <family val="2"/>
        <scheme val="minor"/>
      </rPr>
      <t>(COLUMN L)</t>
    </r>
  </si>
  <si>
    <r>
      <t xml:space="preserve">SALES PRICE </t>
    </r>
    <r>
      <rPr>
        <sz val="8"/>
        <color theme="1"/>
        <rFont val="Calibri"/>
        <family val="2"/>
        <scheme val="minor"/>
      </rPr>
      <t>(COLUMN N)</t>
    </r>
  </si>
  <si>
    <t>Date</t>
  </si>
  <si>
    <t>Paid To</t>
  </si>
  <si>
    <t>Check No. or Cash (x)</t>
  </si>
  <si>
    <t>Total Expenditures</t>
  </si>
  <si>
    <t>Auto &amp; Truck Expenses</t>
  </si>
  <si>
    <t>Breeding Fees</t>
  </si>
  <si>
    <t>Chemicals</t>
  </si>
  <si>
    <t>Feed Purchased</t>
  </si>
  <si>
    <t>Fertilizer &amp; Lime</t>
  </si>
  <si>
    <t>Freight &amp; Trucking</t>
  </si>
  <si>
    <t>Gasoline &amp; Fuel Oil</t>
  </si>
  <si>
    <t>Insurance</t>
  </si>
  <si>
    <t>Interest</t>
  </si>
  <si>
    <t>Hired Labor</t>
  </si>
  <si>
    <t>Machine Hire</t>
  </si>
  <si>
    <t>Rent, Farm, &amp; Pasture</t>
  </si>
  <si>
    <t>Repairs</t>
  </si>
  <si>
    <t>Seeds &amp; Plants</t>
  </si>
  <si>
    <t>Storage &amp; Warehouse</t>
  </si>
  <si>
    <t>Supplies</t>
  </si>
  <si>
    <t>Taxes</t>
  </si>
  <si>
    <t>Utilities</t>
  </si>
  <si>
    <t>Vet</t>
  </si>
  <si>
    <t>Other Expense (Describe)</t>
  </si>
  <si>
    <t>Amount</t>
  </si>
  <si>
    <t>Total</t>
  </si>
  <si>
    <t>Farm Expenses</t>
  </si>
  <si>
    <t>Name</t>
  </si>
  <si>
    <t>Check No.</t>
  </si>
  <si>
    <t>Gross Wages</t>
  </si>
  <si>
    <t>Federal Tax Withheld</t>
  </si>
  <si>
    <t>Soc. Sec. Tax Withheld</t>
  </si>
  <si>
    <t>State Tax Withheld</t>
  </si>
  <si>
    <t>Other</t>
  </si>
  <si>
    <t>Net Wages Paid</t>
  </si>
  <si>
    <t>EXPENSES - Wage Record</t>
  </si>
  <si>
    <t>Description</t>
  </si>
  <si>
    <t>Vehicle #1</t>
  </si>
  <si>
    <t>Vehicle #2</t>
  </si>
  <si>
    <t>EXPENSES - Auto &amp; Truck (Gross Vehicle Weight less than 14,000 lbs.)</t>
  </si>
  <si>
    <t>Odometer Reading Beginning of Year</t>
  </si>
  <si>
    <t>Odometer Reading End of Year</t>
  </si>
  <si>
    <t>Business Miles (Per Log)</t>
  </si>
  <si>
    <t>Readings</t>
  </si>
  <si>
    <t>Enter all expenses related to your automobiles and small trucks. You must be able to substantiate the business use of these vehicles. Written records with expenses recorded at or near time they are incurred are the most acceptable. Records are not required for vehicles that are clearly used most of a normal business day for business if you are willing to accept a 75% business use percentage of these vehicles.</t>
  </si>
  <si>
    <t>Partial or Full Payment</t>
  </si>
  <si>
    <t>Paid To (Name &amp; Address)</t>
  </si>
  <si>
    <t>Total Purchase Price</t>
  </si>
  <si>
    <t>Property Purchased</t>
  </si>
  <si>
    <t>Enter the following: Machinery, trucks, autos, draft, dairy, or breeding animals; major repairs to buildings &amp; fences; other major improvements to the business portion of your property; land clearing expenses; and Commodity Certificates.</t>
  </si>
  <si>
    <t>Date of Trade</t>
  </si>
  <si>
    <t>Item Received</t>
  </si>
  <si>
    <t>Item Traded</t>
  </si>
  <si>
    <t>Received to Boot</t>
  </si>
  <si>
    <t>Paid to Boot</t>
  </si>
  <si>
    <t>Trades &amp; Exchanges</t>
  </si>
  <si>
    <t>Amount Paid</t>
  </si>
  <si>
    <t>Livestock Purchased</t>
  </si>
  <si>
    <t>Enter the cost of feeder stock purchased.</t>
  </si>
  <si>
    <t>Date of Casualty</t>
  </si>
  <si>
    <t>Describe Property &amp; Casualty</t>
  </si>
  <si>
    <t>Date Acquired</t>
  </si>
  <si>
    <t>Cost</t>
  </si>
  <si>
    <t>Salvage Value</t>
  </si>
  <si>
    <t>Insurance Reimbursement</t>
  </si>
  <si>
    <t>Amount to Repair/Replace</t>
  </si>
  <si>
    <t>Casualty Losses &amp; Involuntary Conversions</t>
  </si>
  <si>
    <r>
      <t xml:space="preserve">Enter losses of business property caused by fire, wind, lightning, storms, death by sickness, and other casualty losses. Theft losses may also be entered.                               </t>
    </r>
    <r>
      <rPr>
        <sz val="12"/>
        <color rgb="FFFF0000"/>
        <rFont val="Calibri"/>
        <family val="2"/>
        <scheme val="minor"/>
      </rPr>
      <t>DO NOT ENTER</t>
    </r>
    <r>
      <rPr>
        <sz val="12"/>
        <color theme="1"/>
        <rFont val="Calibri"/>
        <family val="2"/>
        <scheme val="minor"/>
      </rPr>
      <t xml:space="preserve"> personal losses.</t>
    </r>
  </si>
  <si>
    <t>Notes</t>
  </si>
  <si>
    <t>Bad Debts &amp; Losses</t>
  </si>
  <si>
    <t>Enter information on business debts owed to you that are uncollectible.</t>
  </si>
  <si>
    <t xml:space="preserve">Month </t>
  </si>
  <si>
    <t>January</t>
  </si>
  <si>
    <t>February</t>
  </si>
  <si>
    <t>March</t>
  </si>
  <si>
    <t>April</t>
  </si>
  <si>
    <t>May</t>
  </si>
  <si>
    <t>June</t>
  </si>
  <si>
    <t>July</t>
  </si>
  <si>
    <t>August</t>
  </si>
  <si>
    <t>September</t>
  </si>
  <si>
    <t>October</t>
  </si>
  <si>
    <t>November</t>
  </si>
  <si>
    <t>December</t>
  </si>
  <si>
    <t>Amount Received</t>
  </si>
  <si>
    <t>Crops</t>
  </si>
  <si>
    <t>Milk</t>
  </si>
  <si>
    <t>Livestock</t>
  </si>
  <si>
    <t>Custom Work</t>
  </si>
  <si>
    <t>Government Payments</t>
  </si>
  <si>
    <t>Livestock Products</t>
  </si>
  <si>
    <t>Poultry &amp; Eggs</t>
  </si>
  <si>
    <t>Other Farm</t>
  </si>
  <si>
    <t>Nonfarm</t>
  </si>
  <si>
    <t>Loans</t>
  </si>
  <si>
    <t>#</t>
  </si>
  <si>
    <t>Annual Summary Cash Receipts</t>
  </si>
  <si>
    <t>Annual Summary Cash Expenses</t>
  </si>
  <si>
    <t>Total Expenditure</t>
  </si>
  <si>
    <t>Auto &amp; Truck Expense</t>
  </si>
  <si>
    <t>Machine Hires</t>
  </si>
  <si>
    <t>Other Expenses (Describe)</t>
  </si>
  <si>
    <t>Sold To</t>
  </si>
  <si>
    <t>Item</t>
  </si>
  <si>
    <t>Quantity</t>
  </si>
  <si>
    <t>Amount Deposited</t>
  </si>
  <si>
    <r>
      <t xml:space="preserve">Milk                    </t>
    </r>
    <r>
      <rPr>
        <sz val="8"/>
        <color theme="1"/>
        <rFont val="Calibri"/>
        <family val="2"/>
        <scheme val="minor"/>
      </rPr>
      <t>(SEE WORKSHEET)</t>
    </r>
  </si>
  <si>
    <r>
      <t xml:space="preserve">Livestock        </t>
    </r>
    <r>
      <rPr>
        <sz val="8"/>
        <color theme="1"/>
        <rFont val="Calibri"/>
        <family val="2"/>
        <scheme val="minor"/>
      </rPr>
      <t>(SEE WORKSHEET)</t>
    </r>
  </si>
  <si>
    <r>
      <t xml:space="preserve">Government Payments   </t>
    </r>
    <r>
      <rPr>
        <sz val="8"/>
        <color theme="1"/>
        <rFont val="Calibri"/>
        <family val="2"/>
        <scheme val="minor"/>
      </rPr>
      <t>(SEE WORKSHEET)</t>
    </r>
  </si>
  <si>
    <r>
      <t xml:space="preserve">Livestock Products </t>
    </r>
    <r>
      <rPr>
        <sz val="8"/>
        <color theme="1"/>
        <rFont val="Calibri"/>
        <family val="2"/>
        <scheme val="minor"/>
      </rPr>
      <t>(WOOLS, HIDES, ETC.)</t>
    </r>
  </si>
  <si>
    <r>
      <t xml:space="preserve">Other Farm Income </t>
    </r>
    <r>
      <rPr>
        <sz val="8"/>
        <color theme="1"/>
        <rFont val="Calibri"/>
        <family val="2"/>
        <scheme val="minor"/>
      </rPr>
      <t>(LIST TYPE)</t>
    </r>
  </si>
  <si>
    <r>
      <t xml:space="preserve">Amount </t>
    </r>
    <r>
      <rPr>
        <sz val="8"/>
        <color theme="1"/>
        <rFont val="Calibri"/>
        <family val="2"/>
        <scheme val="minor"/>
      </rPr>
      <t>(COLUMN P)</t>
    </r>
  </si>
  <si>
    <r>
      <t xml:space="preserve">Non-Farm Income </t>
    </r>
    <r>
      <rPr>
        <sz val="8"/>
        <color theme="1"/>
        <rFont val="Calibri"/>
        <family val="2"/>
        <scheme val="minor"/>
      </rPr>
      <t>(LIST TYPE)</t>
    </r>
  </si>
  <si>
    <r>
      <t xml:space="preserve">Amount </t>
    </r>
    <r>
      <rPr>
        <sz val="8"/>
        <color theme="1"/>
        <rFont val="Calibri"/>
        <family val="2"/>
        <scheme val="minor"/>
      </rPr>
      <t>(COLUMN R)</t>
    </r>
  </si>
  <si>
    <t>Gross Amount</t>
  </si>
  <si>
    <t>Trucking</t>
  </si>
  <si>
    <t>Feed Supplies</t>
  </si>
  <si>
    <t>Dues</t>
  </si>
  <si>
    <t>Debt Payment</t>
  </si>
  <si>
    <t>Net Milk Check Received</t>
  </si>
  <si>
    <t>Farm Records</t>
  </si>
  <si>
    <t>Table of Contents</t>
  </si>
  <si>
    <t>Farm Receipts</t>
  </si>
  <si>
    <t>Milk Sales &amp; Deductions Worksheet</t>
  </si>
  <si>
    <t>Commodity Certificates</t>
  </si>
  <si>
    <t>Wage Record</t>
  </si>
  <si>
    <t>Auto &amp; Truck Worksheet</t>
  </si>
  <si>
    <t>Trades and Exchanges</t>
  </si>
  <si>
    <t>Bad Debts and Losses</t>
  </si>
  <si>
    <t>Government Payments Worksheet</t>
  </si>
  <si>
    <t>Sale of Livestock Worksheet</t>
  </si>
  <si>
    <t>Click here on all pages to return to the Table of Contents.</t>
  </si>
  <si>
    <t>Personal Share</t>
  </si>
  <si>
    <t>Farm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</si>
</sst>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color theme="1"/>
      <name val="Calibri"/>
      <family val="2"/>
      <scheme val="minor"/>
    </font>
    <font>
      <b/>
      <sz val="18"/>
      <color theme="1"/>
      <name val="Calibri"/>
      <family val="2"/>
      <scheme val="minor"/>
    </font>
    <font>
      <sz val="18"/>
      <color theme="1"/>
      <name val="Calibri"/>
      <family val="2"/>
      <scheme val="minor"/>
    </font>
    <font>
      <sz val="12"/>
      <color theme="1"/>
      <name val="Calibri"/>
      <family val="2"/>
      <scheme val="minor"/>
    </font>
    <font>
      <b/>
      <sz val="20"/>
      <color theme="1"/>
      <name val="Calibri"/>
      <family val="2"/>
      <scheme val="minor"/>
    </font>
    <font>
      <b/>
      <sz val="16"/>
      <color theme="1"/>
      <name val="Calibri"/>
      <family val="2"/>
      <scheme val="minor"/>
    </font>
    <font>
      <sz val="10.5"/>
      <color theme="1"/>
      <name val="Calibri"/>
      <family val="2"/>
      <scheme val="minor"/>
    </font>
    <font>
      <sz val="12"/>
      <color rgb="FFFF0000"/>
      <name val="Calibri"/>
      <family val="2"/>
      <scheme val="minor"/>
    </font>
    <font>
      <sz val="8"/>
      <name val="Calibri"/>
      <family val="2"/>
      <scheme val="minor"/>
    </font>
    <font>
      <u/>
      <sz val="11"/>
      <color theme="10"/>
      <name val="Calibri"/>
      <family val="2"/>
      <scheme val="minor"/>
    </font>
    <font>
      <b/>
      <sz val="24"/>
      <color theme="9" tint="-0.499984740745262"/>
      <name val="Calibri"/>
      <family val="2"/>
      <scheme val="minor"/>
    </font>
    <font>
      <b/>
      <u/>
      <sz val="13"/>
      <color theme="10"/>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0" fontId="0" fillId="0" borderId="0" xfId="0" applyAlignment="1">
      <alignment horizontal="center" wrapText="1"/>
    </xf>
    <xf numFmtId="0" fontId="0" fillId="0" borderId="0" xfId="0" applyFont="1" applyAlignment="1">
      <alignment horizont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11" fillId="0" borderId="0" xfId="0" applyFont="1" applyAlignment="1">
      <alignment horizontal="center"/>
    </xf>
    <xf numFmtId="0" fontId="12" fillId="0" borderId="0" xfId="1" applyFont="1"/>
    <xf numFmtId="0" fontId="13" fillId="0" borderId="2" xfId="0" applyFont="1" applyBorder="1"/>
    <xf numFmtId="0" fontId="0" fillId="0" borderId="2" xfId="0" applyBorder="1"/>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xf>
    <xf numFmtId="0" fontId="0" fillId="0" borderId="0" xfId="0"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3" fillId="0" borderId="1" xfId="0" applyFont="1" applyBorder="1" applyAlignment="1">
      <alignment horizontal="center"/>
    </xf>
    <xf numFmtId="0" fontId="5" fillId="0" borderId="0" xfId="0" applyFont="1" applyAlignment="1">
      <alignment horizontal="center"/>
    </xf>
    <xf numFmtId="0" fontId="7" fillId="0" borderId="0" xfId="0" applyFont="1" applyAlignment="1">
      <alignment horizontal="left" vertical="center" wrapText="1"/>
    </xf>
    <xf numFmtId="0" fontId="4" fillId="0" borderId="0" xfId="0" applyFont="1" applyAlignment="1">
      <alignment horizontal="center" vertical="center" wrapText="1"/>
    </xf>
  </cellXfs>
  <cellStyles count="2">
    <cellStyle name="Hyperlink" xfId="1" builtinId="8"/>
    <cellStyle name="Normal" xfId="0" builtinId="0"/>
  </cellStyles>
  <dxfs count="91">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0"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center" vertical="bottom" textRotation="0" wrapText="1" indent="0" justifyLastLine="0" shrinkToFit="0" readingOrder="0"/>
    </dxf>
    <dxf>
      <font>
        <strike val="0"/>
        <outline val="0"/>
        <shadow val="0"/>
        <u val="none"/>
        <vertAlign val="baseline"/>
        <sz val="11"/>
        <color theme="1"/>
        <name val="Calibri"/>
        <family val="2"/>
        <scheme val="minor"/>
      </font>
      <alignment horizontal="left" vertical="bottom" textRotation="0" wrapText="1" indent="0" justifyLastLine="0" shrinkToFit="0" readingOrder="0"/>
    </dxf>
    <dxf>
      <alignment horizontal="left"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theme="1"/>
        <name val="Calibri"/>
        <family val="2"/>
        <scheme val="minor"/>
      </font>
      <alignment horizontal="left" vertical="bottom" textRotation="0" wrapText="1" indent="0" justifyLastLine="0" shrinkToFit="0" readingOrder="0"/>
    </dxf>
    <dxf>
      <font>
        <b/>
        <i val="0"/>
        <strike val="0"/>
        <condense val="0"/>
        <extend val="0"/>
        <outline val="0"/>
        <shadow val="0"/>
        <u/>
        <vertAlign val="baseline"/>
        <sz val="13"/>
        <color theme="10"/>
        <name val="Calibri"/>
        <family val="2"/>
        <scheme val="minor"/>
      </font>
    </dxf>
    <dxf>
      <font>
        <b/>
        <i val="0"/>
        <strike val="0"/>
        <condense val="0"/>
        <extend val="0"/>
        <outline val="0"/>
        <shadow val="0"/>
        <u/>
        <vertAlign val="baseline"/>
        <sz val="13"/>
        <color theme="10"/>
        <name val="Calibri"/>
        <family val="2"/>
        <scheme val="minor"/>
      </font>
    </dxf>
    <dxf>
      <font>
        <b/>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1</xdr:row>
      <xdr:rowOff>219075</xdr:rowOff>
    </xdr:from>
    <xdr:to>
      <xdr:col>5</xdr:col>
      <xdr:colOff>314325</xdr:colOff>
      <xdr:row>5</xdr:row>
      <xdr:rowOff>66675</xdr:rowOff>
    </xdr:to>
    <xdr:pic>
      <xdr:nvPicPr>
        <xdr:cNvPr id="6" name="Graphic 5" descr="Plant outline">
          <a:extLst>
            <a:ext uri="{FF2B5EF4-FFF2-40B4-BE49-F238E27FC236}">
              <a16:creationId xmlns:a16="http://schemas.microsoft.com/office/drawing/2014/main" id="{3EF87499-036B-4F87-ACDD-3F35FA336C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48475" y="619125"/>
          <a:ext cx="771525" cy="7715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390525</xdr:colOff>
      <xdr:row>0</xdr:row>
      <xdr:rowOff>0</xdr:rowOff>
    </xdr:from>
    <xdr:to>
      <xdr:col>4</xdr:col>
      <xdr:colOff>895350</xdr:colOff>
      <xdr:row>1</xdr:row>
      <xdr:rowOff>76200</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9AFC5993-91ED-433B-AB53-5631958332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76800" y="0"/>
          <a:ext cx="504825" cy="5048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1838325</xdr:colOff>
      <xdr:row>0</xdr:row>
      <xdr:rowOff>0</xdr:rowOff>
    </xdr:from>
    <xdr:to>
      <xdr:col>3</xdr:col>
      <xdr:colOff>380999</xdr:colOff>
      <xdr:row>1</xdr:row>
      <xdr:rowOff>28574</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A96C321B-98B9-42C8-8363-3797093623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38700" y="0"/>
          <a:ext cx="542924" cy="5429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514350</xdr:colOff>
      <xdr:row>0</xdr:row>
      <xdr:rowOff>0</xdr:rowOff>
    </xdr:from>
    <xdr:to>
      <xdr:col>3</xdr:col>
      <xdr:colOff>1057274</xdr:colOff>
      <xdr:row>1</xdr:row>
      <xdr:rowOff>38099</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643BEEFE-8F13-478F-89DD-F04C5E7482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00" y="0"/>
          <a:ext cx="542924" cy="5429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66675</xdr:colOff>
      <xdr:row>0</xdr:row>
      <xdr:rowOff>0</xdr:rowOff>
    </xdr:from>
    <xdr:to>
      <xdr:col>6</xdr:col>
      <xdr:colOff>609599</xdr:colOff>
      <xdr:row>0</xdr:row>
      <xdr:rowOff>542924</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61354770-E844-41F4-A4F4-F9266BAF50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00950" y="0"/>
          <a:ext cx="542924" cy="5429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5095875</xdr:colOff>
      <xdr:row>0</xdr:row>
      <xdr:rowOff>0</xdr:rowOff>
    </xdr:from>
    <xdr:to>
      <xdr:col>0</xdr:col>
      <xdr:colOff>5638799</xdr:colOff>
      <xdr:row>1</xdr:row>
      <xdr:rowOff>57149</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BF57465A-6A31-40A9-B76B-305F7FED5D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95875" y="0"/>
          <a:ext cx="542924" cy="5429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542925</xdr:colOff>
      <xdr:row>0</xdr:row>
      <xdr:rowOff>0</xdr:rowOff>
    </xdr:from>
    <xdr:to>
      <xdr:col>8</xdr:col>
      <xdr:colOff>1085849</xdr:colOff>
      <xdr:row>1</xdr:row>
      <xdr:rowOff>28574</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4FDD24CE-568C-4BB5-8E3C-FEC527C6EF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24950" y="0"/>
          <a:ext cx="542924" cy="5429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371475</xdr:colOff>
      <xdr:row>0</xdr:row>
      <xdr:rowOff>0</xdr:rowOff>
    </xdr:from>
    <xdr:to>
      <xdr:col>14</xdr:col>
      <xdr:colOff>914399</xdr:colOff>
      <xdr:row>1</xdr:row>
      <xdr:rowOff>38099</xdr:rowOff>
    </xdr:to>
    <xdr:pic>
      <xdr:nvPicPr>
        <xdr:cNvPr id="4" name="Graphic 3" descr="Plant outline">
          <a:hlinkClick xmlns:r="http://schemas.openxmlformats.org/officeDocument/2006/relationships" r:id="rId1"/>
          <a:extLst>
            <a:ext uri="{FF2B5EF4-FFF2-40B4-BE49-F238E27FC236}">
              <a16:creationId xmlns:a16="http://schemas.microsoft.com/office/drawing/2014/main" id="{7A3A84C9-B020-4B46-B20D-BE1EE19889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954000" y="0"/>
          <a:ext cx="542924" cy="542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76201</xdr:colOff>
      <xdr:row>0</xdr:row>
      <xdr:rowOff>1</xdr:rowOff>
    </xdr:from>
    <xdr:to>
      <xdr:col>11</xdr:col>
      <xdr:colOff>609601</xdr:colOff>
      <xdr:row>1</xdr:row>
      <xdr:rowOff>57151</xdr:rowOff>
    </xdr:to>
    <xdr:pic>
      <xdr:nvPicPr>
        <xdr:cNvPr id="3" name="Graphic 2" descr="Plant outline">
          <a:hlinkClick xmlns:r="http://schemas.openxmlformats.org/officeDocument/2006/relationships" r:id="rId1"/>
          <a:extLst>
            <a:ext uri="{FF2B5EF4-FFF2-40B4-BE49-F238E27FC236}">
              <a16:creationId xmlns:a16="http://schemas.microsoft.com/office/drawing/2014/main" id="{3257F3AA-88E1-4009-8E98-6AB240A377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43951" y="1"/>
          <a:ext cx="5334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647701</xdr:colOff>
      <xdr:row>0</xdr:row>
      <xdr:rowOff>0</xdr:rowOff>
    </xdr:from>
    <xdr:to>
      <xdr:col>6</xdr:col>
      <xdr:colOff>1190625</xdr:colOff>
      <xdr:row>1</xdr:row>
      <xdr:rowOff>9524</xdr:rowOff>
    </xdr:to>
    <xdr:pic>
      <xdr:nvPicPr>
        <xdr:cNvPr id="9" name="Graphic 8" descr="Plant outline">
          <a:hlinkClick xmlns:r="http://schemas.openxmlformats.org/officeDocument/2006/relationships" r:id="rId1"/>
          <a:extLst>
            <a:ext uri="{FF2B5EF4-FFF2-40B4-BE49-F238E27FC236}">
              <a16:creationId xmlns:a16="http://schemas.microsoft.com/office/drawing/2014/main" id="{FF98FEC5-36C1-4280-BDDC-D58D75D8D0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6" y="0"/>
          <a:ext cx="542924" cy="542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2</xdr:col>
      <xdr:colOff>838199</xdr:colOff>
      <xdr:row>1</xdr:row>
      <xdr:rowOff>47624</xdr:rowOff>
    </xdr:to>
    <xdr:pic>
      <xdr:nvPicPr>
        <xdr:cNvPr id="4" name="Graphic 3" descr="Plant outline">
          <a:hlinkClick xmlns:r="http://schemas.openxmlformats.org/officeDocument/2006/relationships" r:id="rId1"/>
          <a:extLst>
            <a:ext uri="{FF2B5EF4-FFF2-40B4-BE49-F238E27FC236}">
              <a16:creationId xmlns:a16="http://schemas.microsoft.com/office/drawing/2014/main" id="{199CAC65-F86D-44B2-9A19-DFA9C2CE76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19650" y="0"/>
          <a:ext cx="542924" cy="5429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1952625</xdr:colOff>
      <xdr:row>0</xdr:row>
      <xdr:rowOff>0</xdr:rowOff>
    </xdr:from>
    <xdr:to>
      <xdr:col>4</xdr:col>
      <xdr:colOff>2495549</xdr:colOff>
      <xdr:row>1</xdr:row>
      <xdr:rowOff>19049</xdr:rowOff>
    </xdr:to>
    <xdr:pic>
      <xdr:nvPicPr>
        <xdr:cNvPr id="3" name="Graphic 2" descr="Plant outline">
          <a:hlinkClick xmlns:r="http://schemas.openxmlformats.org/officeDocument/2006/relationships" r:id="rId1"/>
          <a:extLst>
            <a:ext uri="{FF2B5EF4-FFF2-40B4-BE49-F238E27FC236}">
              <a16:creationId xmlns:a16="http://schemas.microsoft.com/office/drawing/2014/main" id="{EE247830-0AC9-42C0-B67D-4F868FE4BF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34025" y="0"/>
          <a:ext cx="542924" cy="5429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142875</xdr:colOff>
      <xdr:row>0</xdr:row>
      <xdr:rowOff>0</xdr:rowOff>
    </xdr:from>
    <xdr:to>
      <xdr:col>11</xdr:col>
      <xdr:colOff>723900</xdr:colOff>
      <xdr:row>1</xdr:row>
      <xdr:rowOff>0</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0EC4E66E-D519-4F6B-95E7-0D63A8A9AB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001375" y="0"/>
          <a:ext cx="581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161925</xdr:colOff>
      <xdr:row>0</xdr:row>
      <xdr:rowOff>0</xdr:rowOff>
    </xdr:from>
    <xdr:to>
      <xdr:col>13</xdr:col>
      <xdr:colOff>704849</xdr:colOff>
      <xdr:row>1</xdr:row>
      <xdr:rowOff>28574</xdr:rowOff>
    </xdr:to>
    <xdr:pic>
      <xdr:nvPicPr>
        <xdr:cNvPr id="6" name="Graphic 5" descr="Plant outline">
          <a:hlinkClick xmlns:r="http://schemas.openxmlformats.org/officeDocument/2006/relationships" r:id="rId1"/>
          <a:extLst>
            <a:ext uri="{FF2B5EF4-FFF2-40B4-BE49-F238E27FC236}">
              <a16:creationId xmlns:a16="http://schemas.microsoft.com/office/drawing/2014/main" id="{CC33F7D8-CD68-480C-BD3A-DB125359E1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725275" y="0"/>
          <a:ext cx="542924" cy="5429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161925</xdr:colOff>
      <xdr:row>0</xdr:row>
      <xdr:rowOff>0</xdr:rowOff>
    </xdr:from>
    <xdr:to>
      <xdr:col>6</xdr:col>
      <xdr:colOff>704849</xdr:colOff>
      <xdr:row>1</xdr:row>
      <xdr:rowOff>38099</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A6404527-2F58-4930-A515-A98F0049FE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86425" y="0"/>
          <a:ext cx="542924" cy="5429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1076325</xdr:colOff>
      <xdr:row>1</xdr:row>
      <xdr:rowOff>180975</xdr:rowOff>
    </xdr:from>
    <xdr:to>
      <xdr:col>6</xdr:col>
      <xdr:colOff>476249</xdr:colOff>
      <xdr:row>3</xdr:row>
      <xdr:rowOff>38099</xdr:rowOff>
    </xdr:to>
    <xdr:pic>
      <xdr:nvPicPr>
        <xdr:cNvPr id="2" name="Graphic 1" descr="Plant outline">
          <a:hlinkClick xmlns:r="http://schemas.openxmlformats.org/officeDocument/2006/relationships" r:id="rId1"/>
          <a:extLst>
            <a:ext uri="{FF2B5EF4-FFF2-40B4-BE49-F238E27FC236}">
              <a16:creationId xmlns:a16="http://schemas.microsoft.com/office/drawing/2014/main" id="{EBD63E31-F54E-4768-9DD0-D5D290895D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86675" y="523875"/>
          <a:ext cx="542924" cy="5429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1DB4B4F-D48A-4876-947C-AF4BF2313FFF}" name="TableofContents" displayName="TableofContents" ref="A2:A17" totalsRowShown="0" headerRowDxfId="90" dataDxfId="89" dataCellStyle="Hyperlink">
  <autoFilter ref="A2:A17" xr:uid="{B1DB4B4F-D48A-4876-947C-AF4BF2313FFF}">
    <filterColumn colId="0" hiddenButton="1"/>
  </autoFilter>
  <tableColumns count="1">
    <tableColumn id="1" xr3:uid="{C4A2F040-A963-4174-B4A8-AE18EACF54FA}" name="Table of Contents" dataDxfId="88" dataCellStyle="Hyperlink"/>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D69B12-A650-4EC1-AE17-0C9FBA6B951D}" name="AutoTruckWorksheet" displayName="AutoTruckWorksheet" ref="A4:F26" totalsRowCount="1" headerRowDxfId="79">
  <autoFilter ref="A4:F25" xr:uid="{5CD69B12-A650-4EC1-AE17-0C9FBA6B951D}"/>
  <tableColumns count="6">
    <tableColumn id="1" xr3:uid="{F226A9C3-EDD4-4BAB-970B-4F25144A6429}" name="Date" totalsRowLabel="Total"/>
    <tableColumn id="2" xr3:uid="{FD454CCC-E25B-47DF-A48C-5F6BA0862EC9}" name="Check No. or Cash (x)"/>
    <tableColumn id="3" xr3:uid="{D2F1E94C-CF24-43CC-AD3B-8EBAEA171597}" name="Description"/>
    <tableColumn id="4" xr3:uid="{2AF2EB13-2DCA-482F-A3F6-2DD962EEDB72}" name="Paid To"/>
    <tableColumn id="5" xr3:uid="{58516166-E2C8-4BEF-BBBC-CECBBF27D919}" name="Vehicle #1" totalsRowFunction="sum"/>
    <tableColumn id="6" xr3:uid="{8986EF34-A8B8-400F-893D-781374B49D18}" name="Vehicle #2" totalsRowFunction="count"/>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6DC1B60-56EA-4C0A-88B3-9CF52F330775}" name="OdometerAutoTruck" displayName="OdometerAutoTruck" ref="H1:J4" totalsRowShown="0">
  <autoFilter ref="H1:J4" xr:uid="{F6DC1B60-56EA-4C0A-88B3-9CF52F330775}">
    <filterColumn colId="0" hiddenButton="1"/>
    <filterColumn colId="1" hiddenButton="1"/>
    <filterColumn colId="2" hiddenButton="1"/>
  </autoFilter>
  <tableColumns count="3">
    <tableColumn id="1" xr3:uid="{E6163141-CCD8-45B0-AF1D-7E01730D708B}" name="Readings"/>
    <tableColumn id="2" xr3:uid="{D96BCA17-C397-4C8E-AF03-0F045F0F32E0}" name="Vehicle #1"/>
    <tableColumn id="3" xr3:uid="{4FFAE7E7-0B7E-454A-9C2F-C80F0C871EAD}" name="Vehicle #2"/>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CEE56CD-5817-4F74-B69D-15C25C3FE2FC}" name="PropertyPurchased" displayName="PropertyPurchased" ref="A3:F21" totalsRowCount="1" headerRowDxfId="78">
  <autoFilter ref="A3:F20" xr:uid="{2CEE56CD-5817-4F74-B69D-15C25C3FE2FC}"/>
  <tableColumns count="6">
    <tableColumn id="1" xr3:uid="{F7B29703-E1A4-40CF-9C42-C307A7DEF504}" name="Date" totalsRowLabel="Total"/>
    <tableColumn id="2" xr3:uid="{5263B19D-2303-4490-ACAC-786AC3F87EB8}" name="Check No. or Cash (x)"/>
    <tableColumn id="3" xr3:uid="{93D0C450-48E6-4A9D-96DD-42657E7E0578}" name="Partial or Full Payment"/>
    <tableColumn id="4" xr3:uid="{B368A906-41BD-459D-B0A4-9AC9F4B6B297}" name="Description"/>
    <tableColumn id="5" xr3:uid="{D25A943C-2E3B-43E2-843F-8D275D55D85B}" name="Paid To (Name &amp; Address)"/>
    <tableColumn id="6" xr3:uid="{6336F209-EC37-4855-B184-B5C8F33B52AE}" name="Total Purchase Price" totalsRowFunction="sum"/>
  </tableColumns>
  <tableStyleInfo name="TableStyleLight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B3F925F-0414-4CB3-9482-A1876D3BD309}" name="TradesandExchanges" displayName="TradesandExchanges" ref="A2:E35" totalsRowCount="1" headerRowDxfId="77">
  <autoFilter ref="A2:E34" xr:uid="{1B3F925F-0414-4CB3-9482-A1876D3BD309}"/>
  <tableColumns count="5">
    <tableColumn id="1" xr3:uid="{47832A72-96B8-424A-BE0E-5900CC45D7F4}" name="Date of Trade" totalsRowLabel="Total"/>
    <tableColumn id="2" xr3:uid="{668462CF-0AC4-437F-B846-E3DEE009B9A7}" name="Item Received"/>
    <tableColumn id="3" xr3:uid="{BF47ABAD-64E4-4937-9F5F-FF3B33D64952}" name="Item Traded"/>
    <tableColumn id="4" xr3:uid="{9267BB6F-0693-42B3-873C-2100253E0FFA}" name="Received to Boot" totalsRowFunction="sum"/>
    <tableColumn id="5" xr3:uid="{C6E2D45C-C66C-4280-873C-482FAF863820}" name="Paid to Boot" totalsRowFunction="count"/>
  </tableColumns>
  <tableStyleInfo name="TableStyleLight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F60621C-7BEA-4B5D-8A18-9228F0BC2FA4}" name="LivestockPurchased" displayName="LivestockPurchased" ref="A3:E21" totalsRowCount="1" headerRowDxfId="76">
  <autoFilter ref="A3:E20" xr:uid="{BF60621C-7BEA-4B5D-8A18-9228F0BC2FA4}"/>
  <tableColumns count="5">
    <tableColumn id="1" xr3:uid="{793355DB-25DC-456C-B4F8-F1DF214EE5F3}" name="Date" totalsRowLabel="Total"/>
    <tableColumn id="2" xr3:uid="{408DBB12-7696-4196-82CF-D2C418399C43}" name="Check No. or Cash (x)"/>
    <tableColumn id="3" xr3:uid="{0923D577-A2FA-4D76-BDE8-D5E67D9793D5}" name="Description"/>
    <tableColumn id="4" xr3:uid="{D26D8530-2581-436F-94C1-25A3223C1240}" name="Paid To"/>
    <tableColumn id="5" xr3:uid="{E39064CB-E1FE-48D3-A788-F0DCD1688D95}" name="Amount Paid" totalsRowFunction="count"/>
  </tableColumns>
  <tableStyleInfo name="TableStyleLight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6C31E55-9E9C-4D7C-BA36-A677D856D4A8}" name="CasualtyLossesInvoluntaryConversions" displayName="CasualtyLossesInvoluntaryConversions" ref="A3:H19" totalsRowCount="1">
  <autoFilter ref="A3:H18" xr:uid="{86C31E55-9E9C-4D7C-BA36-A677D856D4A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9808F3-1789-4A91-BC8E-592675F9730D}" name="Date of Casualty" totalsRowLabel="Total"/>
    <tableColumn id="2" xr3:uid="{DFD3B9BE-7546-4A3A-BF8C-8EF78567DA29}" name="Describe Property &amp; Casualty"/>
    <tableColumn id="3" xr3:uid="{AD365F20-E427-4CF0-8442-6966265B068E}" name="Date Acquired"/>
    <tableColumn id="4" xr3:uid="{073ED4A4-7324-4001-9D83-C98CB65F2FD8}" name="Cost" totalsRowFunction="sum"/>
    <tableColumn id="5" xr3:uid="{78AD0A37-84B0-4F11-937C-2362902E62F2}" name="Salvage Value" totalsRowFunction="sum"/>
    <tableColumn id="6" xr3:uid="{A800B121-2E0D-4D49-A8CA-E28423DB864A}" name="Insurance Reimbursement" totalsRowFunction="sum"/>
    <tableColumn id="7" xr3:uid="{E3118461-3912-4774-8CB8-BA8407AB4EE3}" name="Amount to Repair/Replace" totalsRowFunction="sum"/>
    <tableColumn id="8" xr3:uid="{913FD8EA-9796-4574-9E4A-9ED0E68ABC4A}" name="Check No. or Cash (x)" totalsRowFunction="sum"/>
  </tableColumns>
  <tableStyleInfo name="TableStyleLight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10DE6A4-3ECB-4642-825D-C53A384CDB8A}" name="BadDebtsLosses" displayName="BadDebtsLosses" ref="A3:A22" totalsRowShown="0">
  <autoFilter ref="A3:A22" xr:uid="{610DE6A4-3ECB-4642-825D-C53A384CDB8A}">
    <filterColumn colId="0" hiddenButton="1"/>
  </autoFilter>
  <tableColumns count="1">
    <tableColumn id="1" xr3:uid="{5C0F0964-BA87-4100-965A-7AF8B0EFCA31}" name="Notes"/>
  </tableColumns>
  <tableStyleInfo name="TableStyleLight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728CD0-F736-4308-AB73-CBC288E89293}" name="CashReceiptsSummary" displayName="CashReceiptsSummary" ref="A2:M15" totalsRowCount="1" headerRowDxfId="75">
  <autoFilter ref="A2:M14" xr:uid="{FD728CD0-F736-4308-AB73-CBC288E892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94B9EB4-09D2-4758-9155-BA95783453EB}" name="#" totalsRowLabel="Total" dataDxfId="74" totalsRowDxfId="73"/>
    <tableColumn id="2" xr3:uid="{36D994B4-D997-41B9-AA77-D4882E454947}" name="Month " dataDxfId="72" totalsRowDxfId="71"/>
    <tableColumn id="3" xr3:uid="{6F30BFEE-D057-466E-A831-320BF8BCB4FB}" name="Amount Received" totalsRowFunction="sum" dataDxfId="70" totalsRowDxfId="69"/>
    <tableColumn id="4" xr3:uid="{A2BE9769-79FB-44C0-8530-B8A3F738F682}" name="Crops" totalsRowFunction="sum" dataDxfId="68" totalsRowDxfId="67"/>
    <tableColumn id="5" xr3:uid="{AFDBBFB9-01B9-4E7F-8B19-C132424DC874}" name="Milk" totalsRowFunction="sum" dataDxfId="66" totalsRowDxfId="65"/>
    <tableColumn id="6" xr3:uid="{FEB96A2E-2A9D-4EE2-AA5D-F4B84B571BA0}" name="Livestock" totalsRowFunction="sum" dataDxfId="64" totalsRowDxfId="63"/>
    <tableColumn id="7" xr3:uid="{535AE373-17A3-49BE-B96B-40F4B2000513}" name="Custom Work" totalsRowFunction="sum" dataDxfId="62" totalsRowDxfId="61"/>
    <tableColumn id="8" xr3:uid="{76B1B038-7140-4B21-A934-6B65FFED8B82}" name="Government Payments" totalsRowFunction="sum" dataDxfId="60" totalsRowDxfId="59"/>
    <tableColumn id="9" xr3:uid="{539655E7-C961-4F41-82BE-7B989D37BCCF}" name="Livestock Products" totalsRowFunction="sum" dataDxfId="58" totalsRowDxfId="57"/>
    <tableColumn id="10" xr3:uid="{30DCB705-FCC3-426B-9A31-0CBBDC311425}" name="Poultry &amp; Eggs" totalsRowFunction="sum" dataDxfId="56" totalsRowDxfId="55"/>
    <tableColumn id="11" xr3:uid="{68A5CA84-9565-4EAC-A3C5-C1817B1DF1F3}" name="Other Farm" totalsRowFunction="sum" dataDxfId="54" totalsRowDxfId="53"/>
    <tableColumn id="12" xr3:uid="{08B2299B-AAE8-441B-BEE3-32318784B005}" name="Nonfarm" totalsRowFunction="sum" dataDxfId="52" totalsRowDxfId="51"/>
    <tableColumn id="13" xr3:uid="{7360D674-8690-4E11-ACEB-E756C5038899}" name="Loans" totalsRowFunction="sum" dataDxfId="50" totalsRowDxfId="49"/>
  </tableColumns>
  <tableStyleInfo name="TableStyleLight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D3EDF28-EE1E-4D06-BDC6-6132810D97F9}" name="CashExpensesSummary" displayName="CashExpensesSummary" ref="A2:X15" totalsRowCount="1" headerRowDxfId="48">
  <autoFilter ref="A2:X14" xr:uid="{FD728CD0-F736-4308-AB73-CBC288E8929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74378F51-66CA-4EB0-893E-57C6FB36622A}" name="#" totalsRowLabel="Total" dataDxfId="47" totalsRowDxfId="46"/>
    <tableColumn id="2" xr3:uid="{2BDDDF23-EDFE-4477-B79B-FB1DC5EE6D40}" name="Month " dataDxfId="45" totalsRowDxfId="44"/>
    <tableColumn id="3" xr3:uid="{AB710068-43F6-4AD3-8882-662CB63C5E36}" name="Total Expenditure" totalsRowFunction="sum" dataDxfId="43" totalsRowDxfId="42"/>
    <tableColumn id="4" xr3:uid="{6715A591-2F20-4FD9-85B5-8C36F57B1767}" name="Auto &amp; Truck Expense" totalsRowFunction="sum" dataDxfId="41" totalsRowDxfId="40"/>
    <tableColumn id="5" xr3:uid="{52CF24DA-2839-496B-A11C-2F83C1F8CDC4}" name="Breeding Fees" totalsRowFunction="sum" dataDxfId="39" totalsRowDxfId="38"/>
    <tableColumn id="6" xr3:uid="{6B03C7D9-ABF7-4EB6-BF7A-2E54B0CD527B}" name="Chemicals" totalsRowFunction="sum" dataDxfId="37" totalsRowDxfId="36"/>
    <tableColumn id="7" xr3:uid="{59CD7F61-F7EF-4F0A-BE5E-8FD4A5763FB3}" name="Feed Purchased" totalsRowFunction="sum" dataDxfId="35" totalsRowDxfId="34"/>
    <tableColumn id="8" xr3:uid="{184BACE9-9D6F-4F28-AC89-F14B06645224}" name="Fertilizer &amp; Lime" totalsRowFunction="sum" dataDxfId="33" totalsRowDxfId="32"/>
    <tableColumn id="9" xr3:uid="{B360502F-86DF-4189-AE68-499DE5DC2B67}" name="Freight &amp; Trucking" totalsRowFunction="sum" dataDxfId="31" totalsRowDxfId="30"/>
    <tableColumn id="10" xr3:uid="{A7C6970E-249D-4E18-B339-3E0F6E56FE9F}" name="Gasoline &amp; Fuel Oil" totalsRowFunction="sum" dataDxfId="29" totalsRowDxfId="28"/>
    <tableColumn id="11" xr3:uid="{73041236-FE59-4AFA-88A6-EB281241796F}" name="Insurance" totalsRowFunction="sum" dataDxfId="27" totalsRowDxfId="26"/>
    <tableColumn id="12" xr3:uid="{F65B11CE-C72A-474E-A08F-5D42EEE26863}" name="Interest" totalsRowFunction="sum" dataDxfId="25" totalsRowDxfId="24"/>
    <tableColumn id="13" xr3:uid="{16C684DB-EDA7-475C-B2DA-7B2E93C0AE99}" name="Hired Labor" totalsRowFunction="sum" dataDxfId="23" totalsRowDxfId="22"/>
    <tableColumn id="14" xr3:uid="{BFE3486B-F5CA-4297-915D-CB2EF4FF0B14}" name="Machine Hires" totalsRowFunction="sum" dataDxfId="21" totalsRowDxfId="20"/>
    <tableColumn id="15" xr3:uid="{6DE0142D-B7AA-46A4-9649-CECE201A86BA}" name="Rent, Farm, &amp; Pasture" totalsRowFunction="sum" dataDxfId="19" totalsRowDxfId="18"/>
    <tableColumn id="16" xr3:uid="{73B4BE3E-983B-4981-8887-8828E2DDDBF9}" name="Repairs" totalsRowFunction="sum" dataDxfId="17" totalsRowDxfId="16"/>
    <tableColumn id="17" xr3:uid="{3077EDD3-9199-4B1D-BFD2-289137B2D525}" name="Seeds &amp; Plants" totalsRowFunction="sum" dataDxfId="15" totalsRowDxfId="14"/>
    <tableColumn id="18" xr3:uid="{392D67F7-A9E3-4ADD-A56F-123A816A68FC}" name="Storage &amp; Warehouse" totalsRowFunction="sum" dataDxfId="13" totalsRowDxfId="12"/>
    <tableColumn id="19" xr3:uid="{AE2882C4-D3E3-4782-8768-61438FD73A29}" name="Supplies" totalsRowFunction="sum" dataDxfId="11" totalsRowDxfId="10"/>
    <tableColumn id="20" xr3:uid="{72A54026-39DB-4F18-8E57-056BB8C4C5F7}" name="Taxes" totalsRowFunction="sum" dataDxfId="9" totalsRowDxfId="8"/>
    <tableColumn id="21" xr3:uid="{F6C4927E-C378-4AFC-A674-6D12B35B5E96}" name="Utilities" totalsRowFunction="sum" dataDxfId="7" totalsRowDxfId="6"/>
    <tableColumn id="22" xr3:uid="{A035A5F7-305B-4221-A65D-F1D3757FDCBF}" name="Vet" totalsRowFunction="sum" dataDxfId="5" totalsRowDxfId="4"/>
    <tableColumn id="23" xr3:uid="{2B1BDE2E-9C55-4C5C-BAC9-839CF524F658}" name="Other Expenses (Describe)" totalsRowFunction="sum" dataDxfId="3" totalsRowDxfId="2"/>
    <tableColumn id="24" xr3:uid="{733CA8A3-5F7C-421B-BC3F-1F004EFA3518}" name="Amount" totalsRowFunction="sum" dataDxfId="1" totalsRowDxfId="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8B72C01-64F4-40CD-B118-BFE51D3352D5}" name="FarmReceipts" displayName="FarmReceipts" ref="A2:R33" totalsRowCount="1" headerRowDxfId="87">
  <autoFilter ref="A2:R32" xr:uid="{08B72C01-64F4-40CD-B118-BFE51D3352D5}"/>
  <tableColumns count="18">
    <tableColumn id="1" xr3:uid="{82B4C81B-AE75-4E90-95FE-F8787BDCE1E2}" name="Date" totalsRowLabel="Total"/>
    <tableColumn id="2" xr3:uid="{84DA238F-E4AE-4E9A-8C40-626CDDBB958E}" name="Sold To" totalsRowFunction="sum"/>
    <tableColumn id="3" xr3:uid="{E164610A-B074-444B-82B4-1815CAE7B8DA}" name="Item" totalsRowFunction="sum"/>
    <tableColumn id="4" xr3:uid="{7B79B9DE-BDCC-4F16-8E43-5C4DD905DED0}" name="Quantity" totalsRowFunction="sum"/>
    <tableColumn id="5" xr3:uid="{5911723B-5DB0-434C-ADBA-297264CFF72D}" name="Amount Received" totalsRowFunction="sum"/>
    <tableColumn id="6" xr3:uid="{6C9C5632-7CEE-42AE-A8A2-C6DE3B3AC2DF}" name="Amount Deposited" totalsRowFunction="sum"/>
    <tableColumn id="7" xr3:uid="{D82D9BCA-28E6-44A7-BC71-5CABF2234836}" name="Crops" totalsRowFunction="sum"/>
    <tableColumn id="8" xr3:uid="{1C13821B-F560-4F54-AE88-3EF54F75C5B6}" name="Milk                    (SEE WORKSHEET)" totalsRowFunction="sum"/>
    <tableColumn id="9" xr3:uid="{8DAF55E6-755C-48BC-BA21-DCF65D34723C}" name="Livestock        (SEE WORKSHEET)" totalsRowFunction="sum"/>
    <tableColumn id="10" xr3:uid="{EC2D5F40-12CC-454D-998A-8B34D50ED6A5}" name="Custom Work" totalsRowFunction="sum"/>
    <tableColumn id="11" xr3:uid="{1624E04E-F367-4DC6-852A-1F9923377CA9}" name="Government Payments   (SEE WORKSHEET)" totalsRowFunction="sum"/>
    <tableColumn id="12" xr3:uid="{C14641F2-0E4D-4DB8-9229-3F3575735E49}" name="Livestock Products (WOOLS, HIDES, ETC.)" totalsRowFunction="sum"/>
    <tableColumn id="13" xr3:uid="{1FBC5ECC-B49A-4A1B-9519-7691B6382231}" name="Poultry &amp; Eggs" totalsRowFunction="sum"/>
    <tableColumn id="16" xr3:uid="{92BCCEFA-AF28-40C8-B6F6-B279F017C244}" name="Other Farm Income (LIST TYPE)" totalsRowFunction="sum"/>
    <tableColumn id="17" xr3:uid="{6F0623E1-A48C-4E6F-BBE3-2090B6C8D365}" name="Amount (COLUMN P)" totalsRowFunction="sum"/>
    <tableColumn id="18" xr3:uid="{10A3775E-1AA8-4F0B-9CAF-820633558D19}" name="Non-Farm Income (LIST TYPE)" totalsRowFunction="sum"/>
    <tableColumn id="19" xr3:uid="{568FE06A-C00A-49A0-962D-956CF95EACA4}" name="Amount (COLUMN R)" totalsRowFunction="sum"/>
    <tableColumn id="20" xr3:uid="{41767634-C7E3-46CE-857B-0639EC322AEE}" name="Loans" totalsRowFunction="sum"/>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033586-44E6-419D-AF1C-DBFD22BC38F2}" name="MilkSalesDeductionsWorksheet" displayName="MilkSalesDeductionsWorksheet" ref="A2:G38" totalsRowCount="1" headerRowDxfId="86">
  <autoFilter ref="A2:G37" xr:uid="{A6033586-44E6-419D-AF1C-DBFD22BC38F2}"/>
  <tableColumns count="7">
    <tableColumn id="1" xr3:uid="{B0CD926F-AFE9-47DE-A968-CABD5B17BC05}" name="Date" totalsRowLabel="Total"/>
    <tableColumn id="2" xr3:uid="{858DB4EB-650B-4D8F-9592-DAF4FA5C9667}" name="Gross Amount" totalsRowFunction="sum"/>
    <tableColumn id="3" xr3:uid="{E0D0B294-4A62-43C6-A24D-92609F93A013}" name="Trucking" totalsRowFunction="sum"/>
    <tableColumn id="4" xr3:uid="{C697C02F-F4FA-424E-B06A-42933289AED1}" name="Feed Supplies" totalsRowFunction="sum"/>
    <tableColumn id="5" xr3:uid="{9762CA79-2A63-4ED9-8493-F256A2145716}" name="Dues" totalsRowFunction="sum"/>
    <tableColumn id="6" xr3:uid="{B231CF46-BD79-42AF-A1AD-5C5A088179D5}" name="Debt Payment" totalsRowFunction="sum"/>
    <tableColumn id="9" xr3:uid="{A95D9A9A-CCAA-47D5-B34B-2CA5BA86461D}" name="Net Milk Check Received" totalsRowFunction="sum"/>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DDCEDD-9138-4E03-B487-A2A252E37D30}" name="SoilBankPayments" displayName="SoilBankPayments" ref="A2:C12" totalsRowCount="1" headerRowDxfId="85">
  <autoFilter ref="A2:C11" xr:uid="{48DDCEDD-9138-4E03-B487-A2A252E37D30}">
    <filterColumn colId="0" hiddenButton="1"/>
    <filterColumn colId="1" hiddenButton="1"/>
    <filterColumn colId="2" hiddenButton="1"/>
  </autoFilter>
  <tableColumns count="3">
    <tableColumn id="1" xr3:uid="{DB314931-13E6-4AB4-A9FA-39547D644AA1}" name="DATE" totalsRowLabel="Total"/>
    <tableColumn id="2" xr3:uid="{FC02CA43-1B6C-4DDA-9ABC-867C2FC87977}" name="SOIL BANK PAYMENTS"/>
    <tableColumn id="3" xr3:uid="{FBB632C9-5302-4D01-BBAB-0CA818B5C254}" name="AMOUNT RECEIVED" totalsRowFunction="count"/>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0B3398B-64E9-442D-8D49-0554D79BCC00}" name="AgriculturalPayments" displayName="AgriculturalPayments" ref="A15:C25" totalsRowCount="1" headerRowDxfId="84">
  <autoFilter ref="A15:C24" xr:uid="{90B3398B-64E9-442D-8D49-0554D79BCC00}">
    <filterColumn colId="0" hiddenButton="1"/>
    <filterColumn colId="1" hiddenButton="1"/>
    <filterColumn colId="2" hiddenButton="1"/>
  </autoFilter>
  <tableColumns count="3">
    <tableColumn id="1" xr3:uid="{B1F9CE89-3C61-4728-894C-166FD12CF718}" name="DATE" totalsRowLabel="Total"/>
    <tableColumn id="2" xr3:uid="{C4220A1A-A82B-4D8B-A6DB-1908892A84DA}" name="AGRICULTURAL PAYMENTS"/>
    <tableColumn id="3" xr3:uid="{20FDBC10-ADF6-46A8-BDDE-FE80280CE2E4}" name="AMOUNT RECEIVED" totalsRowFunction="count"/>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26D532-93E6-4849-9457-0221B3C7F970}" name="CommodityCertificates" displayName="CommodityCertificates" ref="A2:G12" totalsRowCount="1" headerRowDxfId="83">
  <autoFilter ref="A2:G11" xr:uid="{0B26D532-93E6-4849-9457-0221B3C7F970}"/>
  <tableColumns count="7">
    <tableColumn id="1" xr3:uid="{06D8AE63-BE24-4852-851F-B006D11EBC08}" name="DATE RECEIVED" totalsRowLabel="Total"/>
    <tableColumn id="2" xr3:uid="{4977A5D4-1E94-46F1-B868-8B2A8AAFB801}" name="FACE VALUE" totalsRowFunction="sum"/>
    <tableColumn id="3" xr3:uid="{AF9F9C9D-F239-4A9E-A64C-78C95CD8504B}" name="COST                    (IF PURCHASED)" totalsRowFunction="sum"/>
    <tableColumn id="4" xr3:uid="{F5842199-4B5F-469A-846A-2B73B36196F2}" name="CCC LOAN RATE PER BUSHEL" totalsRowFunction="sum"/>
    <tableColumn id="5" xr3:uid="{8D622331-5D1F-4652-9897-DF00ED6FEA3E}" name="IF USED TO REDUCE CCC LOAN,                                ENTER THE POSTED COUNTY PRICE PER BUSHEL" totalsRowFunction="sum"/>
    <tableColumn id="6" xr3:uid="{FF1A06B2-C610-4025-85FC-FC7A8B88E560}" name="DATE        (IF SOLD)"/>
    <tableColumn id="7" xr3:uid="{651116CB-6862-4AFD-87B2-23AABD000E76}" name="AMOUNT                    (IF SOLD)" totalsRowFunction="count"/>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E4C5D59-1DD4-47EB-8234-40EA41644E6A}" name="SaleofLivestockWorksheet" displayName="SaleofLivestockWorksheet" ref="A2:R69" totalsRowCount="1" headerRowDxfId="82">
  <autoFilter ref="A2:R68" xr:uid="{08B72C01-64F4-40CD-B118-BFE51D3352D5}"/>
  <tableColumns count="18">
    <tableColumn id="1" xr3:uid="{038821FB-53B0-4792-B339-D5BAF706C9DA}" name="DATE" totalsRowLabel="Total"/>
    <tableColumn id="2" xr3:uid="{9A8CD188-6285-4841-AE0B-893F6E466A7C}" name="SOLD TO"/>
    <tableColumn id="3" xr3:uid="{2AC1F028-2400-4999-8AFD-968DD0003A66}" name="QTY OR ID" totalsRowFunction="sum"/>
    <tableColumn id="4" xr3:uid="{08651ECA-C1CB-482F-BE42-9BD32BF0D870}" name="DAIRY COWS" totalsRowFunction="sum"/>
    <tableColumn id="5" xr3:uid="{2444DF3B-9F85-47AD-9FB1-D357FAFB3F9A}" name="HEIFERS" totalsRowFunction="sum"/>
    <tableColumn id="6" xr3:uid="{0530A91E-95A6-45F6-9CEE-B5F52AAF0E3B}" name="CATTLE" totalsRowFunction="sum"/>
    <tableColumn id="7" xr3:uid="{64D5FABE-60D6-4706-B07C-562C41A9EAE8}" name="STEERS" totalsRowFunction="sum"/>
    <tableColumn id="8" xr3:uid="{5224F46B-49AD-4A48-ABAF-A35EB3EEB133}" name="CALVES" totalsRowFunction="sum"/>
    <tableColumn id="9" xr3:uid="{0B4697AB-8D03-4530-B59D-18B7801AEBB7}" name="SOWS" totalsRowFunction="sum"/>
    <tableColumn id="10" xr3:uid="{837BCC27-AAFE-43E0-A8AA-3530DA99DDC3}" name="BOARS" totalsRowFunction="sum"/>
    <tableColumn id="11" xr3:uid="{0DDDBF90-027C-46A0-B251-E79396987AB3}" name="SWINE" totalsRowFunction="sum"/>
    <tableColumn id="12" xr3:uid="{13F44E96-69BC-4204-A7E9-6541F5596DF0}" name="OTHER BREEDING (TYPE)" totalsRowFunction="sum"/>
    <tableColumn id="13" xr3:uid="{5BA28784-8788-4F20-8273-54D83A0A891C}" name="SALES PRICE (COLUMN L)" totalsRowFunction="sum"/>
    <tableColumn id="14" xr3:uid="{E55F37D1-A6A9-4FBE-A9C8-03B2CA99FFF7}" name="OTHER MARKETS (TYPE)" totalsRowFunction="sum"/>
    <tableColumn id="15" xr3:uid="{9EB1F379-BDF8-4129-B36A-D0F406C493BF}" name="SALES PRICE (COLUMN N)" totalsRowFunction="sum"/>
    <tableColumn id="16" xr3:uid="{7E615E41-FB71-46AD-91DF-06B460E95A84}" name="DATE PURCHASED" totalsRowFunction="sum"/>
    <tableColumn id="17" xr3:uid="{0F94DCC2-CC7D-47AC-A1A7-85D57AEEB462}" name="COST" totalsRowFunction="sum"/>
    <tableColumn id="18" xr3:uid="{6749B573-CF0E-4A05-BB3E-D3B90FFFDD3A}" name="(X) IF RAISED" totalsRowFunction="sum"/>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1FC4CD-0675-4C80-8D04-910F719C6585}" name="FarmExpenses" displayName="FarmExpenses" ref="A2:Y23" totalsRowCount="1" headerRowDxfId="81">
  <autoFilter ref="A2:Y22" xr:uid="{1F1FC4CD-0675-4C80-8D04-910F719C6585}"/>
  <tableColumns count="25">
    <tableColumn id="1" xr3:uid="{5E4FEF3F-8326-40E2-92EA-9CACC94E0D98}" name="Date" totalsRowLabel="Total"/>
    <tableColumn id="2" xr3:uid="{7BC480FE-37D7-4A24-8F0C-9D15B7066ACA}" name="Paid To"/>
    <tableColumn id="3" xr3:uid="{BADF89C1-3884-412B-9EF2-655297EA3066}" name="Check No. or Cash (x)"/>
    <tableColumn id="4" xr3:uid="{A8A64325-7471-4566-9F2D-52F286F01283}" name="Total Expenditures" totalsRowFunction="sum"/>
    <tableColumn id="5" xr3:uid="{1AAAB3DE-0426-4D19-BD9D-B0FBB946F3F3}" name="Auto &amp; Truck Expenses" totalsRowFunction="sum"/>
    <tableColumn id="6" xr3:uid="{98758736-0ED7-43FD-A925-6A15AB754412}" name="Breeding Fees" totalsRowFunction="sum"/>
    <tableColumn id="7" xr3:uid="{570312D3-C3C5-482E-972E-6312284720CD}" name="Chemicals" totalsRowFunction="sum"/>
    <tableColumn id="8" xr3:uid="{3D6CB3DC-C04C-4878-AFF5-ACBE1FA642A8}" name="Feed Purchased" totalsRowFunction="sum"/>
    <tableColumn id="9" xr3:uid="{D4656E61-A5E4-4200-BB4B-C6A68D2F82BD}" name="Fertilizer &amp; Lime" totalsRowFunction="sum"/>
    <tableColumn id="10" xr3:uid="{A970EBBB-F22E-47F5-8691-DF1AAC06D549}" name="Freight &amp; Trucking" totalsRowFunction="sum"/>
    <tableColumn id="11" xr3:uid="{E8AB0F80-CEC7-4B56-8CFE-0C0F2ACAD2DB}" name="Gasoline &amp; Fuel Oil" totalsRowFunction="sum"/>
    <tableColumn id="12" xr3:uid="{E1CA491D-ADF2-481D-9239-31E3F18D2FA4}" name="Insurance" totalsRowFunction="sum"/>
    <tableColumn id="13" xr3:uid="{0F11F051-919B-4868-BC14-34EBF319F569}" name="Interest" totalsRowFunction="sum"/>
    <tableColumn id="14" xr3:uid="{2CB7C4E9-DFB5-435A-918E-4DC522662DCA}" name="Hired Labor" totalsRowFunction="sum"/>
    <tableColumn id="15" xr3:uid="{7C28EF49-18CD-4C39-A297-0D98C214D63D}" name="Machine Hire" totalsRowFunction="sum"/>
    <tableColumn id="16" xr3:uid="{02E64E91-4C7A-4F12-956C-5434F7C82293}" name="Rent, Farm, &amp; Pasture" totalsRowFunction="sum"/>
    <tableColumn id="17" xr3:uid="{DE785267-276D-4541-9AD4-9817F7D83D48}" name="Repairs" totalsRowFunction="sum"/>
    <tableColumn id="18" xr3:uid="{003F3135-BBD4-4EB0-AC82-6F75F10E6A0F}" name="Seeds &amp; Plants" totalsRowFunction="sum"/>
    <tableColumn id="19" xr3:uid="{5A232924-084A-4D76-B3C8-1A43E4AE81CD}" name="Storage &amp; Warehouse" totalsRowFunction="sum"/>
    <tableColumn id="20" xr3:uid="{2AE975B2-2FF5-40F1-8E51-CFC4A62F5288}" name="Supplies" totalsRowFunction="sum"/>
    <tableColumn id="21" xr3:uid="{6AAFEF16-59F6-4143-B8E7-18EFA3AA0E63}" name="Taxes" totalsRowFunction="sum"/>
    <tableColumn id="22" xr3:uid="{4703B4DC-1589-49FF-9FE1-F7C3A61637F2}" name="Utilities" totalsRowFunction="sum"/>
    <tableColumn id="23" xr3:uid="{D0AAC20F-A7E7-4E6B-B086-D810F2389055}" name="Vet" totalsRowFunction="sum"/>
    <tableColumn id="24" xr3:uid="{4DCE4C2F-2DF0-46BB-80EC-E6FDA1601AD8}" name="Other Expense (Describe)" totalsRowFunction="sum"/>
    <tableColumn id="25" xr3:uid="{B514D69B-3479-48A3-B577-86A3377F562A}" name="Amount" totalsRowFunction="count"/>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2B69DF-44EC-4A92-977C-098AD5A40FCA}" name="WageRecord" displayName="WageRecord" ref="A2:I34" totalsRowCount="1" headerRowDxfId="80">
  <autoFilter ref="A2:I33" xr:uid="{612B69DF-44EC-4A92-977C-098AD5A40FCA}"/>
  <tableColumns count="9">
    <tableColumn id="1" xr3:uid="{A4D5BB11-8139-4153-AC8E-E63C313C946F}" name="Date" totalsRowLabel="Total"/>
    <tableColumn id="2" xr3:uid="{0C4189C3-9D21-4719-9E94-65E712957A63}" name="Name"/>
    <tableColumn id="3" xr3:uid="{DB0E86FA-C84F-4F83-8579-F69AA8C6CA84}" name="Check No."/>
    <tableColumn id="4" xr3:uid="{7145CA2F-8E4E-4183-A61E-93B23C1A8D12}" name="Gross Wages" totalsRowFunction="sum"/>
    <tableColumn id="5" xr3:uid="{EB8F7986-CB9B-4F9A-9772-834620E4A1D3}" name="Federal Tax Withheld" totalsRowFunction="sum"/>
    <tableColumn id="6" xr3:uid="{5BCF25CE-3CF2-4B31-90F2-3A60543B21F5}" name="Soc. Sec. Tax Withheld" totalsRowFunction="sum"/>
    <tableColumn id="7" xr3:uid="{64522F8D-5333-483C-A98C-CAD9BF2F887B}" name="State Tax Withheld" totalsRowFunction="sum"/>
    <tableColumn id="8" xr3:uid="{E2E30EAD-4E1F-4300-B010-78FD3BC48B9C}" name="Other" totalsRowFunction="sum"/>
    <tableColumn id="10" xr3:uid="{35619113-C0CE-4B75-96F8-FA3C3B8F5E1E}" name="Net Wages Paid" totalsRowFunction="count"/>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4EF6-9772-48AB-8A63-C9AC9F3535C1}">
  <dimension ref="A1:H17"/>
  <sheetViews>
    <sheetView tabSelected="1" workbookViewId="0"/>
  </sheetViews>
  <sheetFormatPr defaultRowHeight="15" x14ac:dyDescent="0.25"/>
  <cols>
    <col min="1" max="1" width="71.140625" customWidth="1"/>
    <col min="3" max="3" width="11" customWidth="1"/>
  </cols>
  <sheetData>
    <row r="1" spans="1:8" ht="31.5" x14ac:dyDescent="0.5">
      <c r="A1" s="9" t="s">
        <v>153</v>
      </c>
    </row>
    <row r="2" spans="1:8" ht="21" x14ac:dyDescent="0.35">
      <c r="A2" s="8" t="s">
        <v>154</v>
      </c>
    </row>
    <row r="3" spans="1:8" ht="17.25" x14ac:dyDescent="0.3">
      <c r="A3" s="10" t="s">
        <v>155</v>
      </c>
      <c r="C3" s="16" t="s">
        <v>164</v>
      </c>
      <c r="D3" s="16"/>
      <c r="E3" s="16"/>
      <c r="F3" s="16"/>
      <c r="G3" s="16"/>
      <c r="H3" s="16"/>
    </row>
    <row r="4" spans="1:8" ht="17.25" x14ac:dyDescent="0.3">
      <c r="A4" s="10" t="s">
        <v>156</v>
      </c>
      <c r="C4" s="16"/>
      <c r="D4" s="16"/>
      <c r="E4" s="16"/>
      <c r="F4" s="16"/>
      <c r="G4" s="16"/>
      <c r="H4" s="16"/>
    </row>
    <row r="5" spans="1:8" ht="17.25" x14ac:dyDescent="0.3">
      <c r="A5" s="10" t="s">
        <v>162</v>
      </c>
      <c r="C5" s="16"/>
      <c r="D5" s="16"/>
      <c r="E5" s="16"/>
      <c r="F5" s="16"/>
      <c r="G5" s="16"/>
      <c r="H5" s="16"/>
    </row>
    <row r="6" spans="1:8" ht="17.25" x14ac:dyDescent="0.3">
      <c r="A6" s="10" t="s">
        <v>157</v>
      </c>
      <c r="C6" s="16"/>
      <c r="D6" s="16"/>
      <c r="E6" s="16"/>
      <c r="F6" s="16"/>
      <c r="G6" s="16"/>
      <c r="H6" s="16"/>
    </row>
    <row r="7" spans="1:8" ht="17.25" x14ac:dyDescent="0.3">
      <c r="A7" s="10" t="s">
        <v>163</v>
      </c>
    </row>
    <row r="8" spans="1:8" ht="17.25" x14ac:dyDescent="0.3">
      <c r="A8" s="10" t="s">
        <v>59</v>
      </c>
    </row>
    <row r="9" spans="1:8" ht="17.25" x14ac:dyDescent="0.3">
      <c r="A9" s="10" t="s">
        <v>158</v>
      </c>
    </row>
    <row r="10" spans="1:8" ht="17.25" x14ac:dyDescent="0.3">
      <c r="A10" s="10" t="s">
        <v>159</v>
      </c>
    </row>
    <row r="11" spans="1:8" ht="17.25" x14ac:dyDescent="0.3">
      <c r="A11" s="10" t="s">
        <v>81</v>
      </c>
    </row>
    <row r="12" spans="1:8" ht="17.25" x14ac:dyDescent="0.3">
      <c r="A12" s="10" t="s">
        <v>160</v>
      </c>
    </row>
    <row r="13" spans="1:8" ht="17.25" x14ac:dyDescent="0.3">
      <c r="A13" s="10" t="s">
        <v>90</v>
      </c>
    </row>
    <row r="14" spans="1:8" ht="17.25" x14ac:dyDescent="0.3">
      <c r="A14" s="10" t="s">
        <v>99</v>
      </c>
    </row>
    <row r="15" spans="1:8" ht="17.25" x14ac:dyDescent="0.3">
      <c r="A15" s="10" t="s">
        <v>161</v>
      </c>
    </row>
    <row r="16" spans="1:8" ht="17.25" x14ac:dyDescent="0.3">
      <c r="A16" s="10" t="s">
        <v>129</v>
      </c>
    </row>
    <row r="17" spans="1:1" ht="17.25" x14ac:dyDescent="0.3">
      <c r="A17" s="10" t="s">
        <v>130</v>
      </c>
    </row>
  </sheetData>
  <mergeCells count="1">
    <mergeCell ref="C3:H6"/>
  </mergeCells>
  <hyperlinks>
    <hyperlink ref="A3" location="'FARM RECEIPTS'!A1" display="Farm Receipts" xr:uid="{F3E35D3C-414B-4536-9F5A-EB66AB09D83D}"/>
    <hyperlink ref="A4" location="'MILK SALES &amp; DEDUCTIONS'!A1" display="Milk Sales &amp; Deductions Worksheet" xr:uid="{D712E14C-EA6F-4CAA-B647-6FA3BE8FE6B7}"/>
    <hyperlink ref="A5" location="'GOVERNMENT PAYMENTS'!A1" display="Government PaymentsWorksheet" xr:uid="{3F01D2BE-6C93-43A6-8C5A-01C296E292B7}"/>
    <hyperlink ref="A6" location="'COMMODITY CERTIFICATES'!A1" display="Commodity Certificates" xr:uid="{663BB0CD-A380-4EB1-A0A1-DE5A38EE1B2F}"/>
    <hyperlink ref="A7" location="'SALE OF LIVESTOCK'!A1" display="Sale of Livstock Worksheet" xr:uid="{25B7F741-A9FB-4DD3-965F-87DEBF332836}"/>
    <hyperlink ref="A8" location="'FARM EXPENSES'!A1" display="Farm Expenses" xr:uid="{9BDD912F-216E-4ACD-B0A7-FF236C637EB9}"/>
    <hyperlink ref="A9" location="'WAGE RECORD'!A1" display="Wage Record" xr:uid="{7BE2FB99-A1E7-4168-A8AC-8F34012587D5}"/>
    <hyperlink ref="A10" location="'AUTO &amp; TRUCK'!A1" display="Auto &amp; Truck Worksheet" xr:uid="{FD603E14-1D24-4EC8-8D94-8D57C94A8A93}"/>
    <hyperlink ref="A11" location="'PROPERTY PURCHASED'!A1" display="Property Purchased" xr:uid="{FF018A91-878B-486F-BE8F-1887E6B54C08}"/>
    <hyperlink ref="A12" location="'TRADES AND EXCHANGES'!A1" display="Trades and Exchanges" xr:uid="{C59D154D-6D16-4BD6-8940-DFA89AA39C56}"/>
    <hyperlink ref="A13" location="'LIVESTOCK PURCHASED'!A1" display="Livestock Purchased" xr:uid="{750B38F9-8344-40C6-A6C5-49DFC3C1BC5E}"/>
    <hyperlink ref="A14" location="'CASUALTY LOSSES &amp; INV CONVERSIO'!A1" display="Casualty Losses &amp; Involuntary Conversions" xr:uid="{2365AF61-4C3C-4049-93DA-6A13BBCE0D89}"/>
    <hyperlink ref="A15" location="'BAD DEBTS AND LOSSES'!A1" display="Bad Debts and Losses" xr:uid="{654800E1-9B45-49DC-A99B-A8D15D6BECBD}"/>
    <hyperlink ref="A16" location="'ANNUAL SUMMARY CASH RECEIPTS'!A1" display="Annual Summary Cash Receipts" xr:uid="{96C47FE9-1E9D-4BEB-87DD-4A3667B4FFD1}"/>
    <hyperlink ref="A17" location="'ANNUAL SUMMARY CASH EXPENSES'!A1" display="Annual Summary Cash Expenses" xr:uid="{F603428F-31F9-4E1E-A499-13762A8E04FD}"/>
  </hyperlinks>
  <pageMargins left="0.7" right="0.7" top="0.75" bottom="0.75" header="0.3" footer="0.3"/>
  <drawing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4F4D0-94A0-429F-9C98-9CD609AB6FF9}">
  <dimension ref="A1:F21"/>
  <sheetViews>
    <sheetView workbookViewId="0">
      <pane ySplit="3" topLeftCell="A4" activePane="bottomLeft" state="frozen"/>
      <selection pane="bottomLeft" activeCell="D13" sqref="D13"/>
    </sheetView>
  </sheetViews>
  <sheetFormatPr defaultRowHeight="15" x14ac:dyDescent="0.25"/>
  <cols>
    <col min="2" max="2" width="21.7109375" customWidth="1"/>
    <col min="3" max="3" width="23.140625" customWidth="1"/>
    <col min="4" max="4" width="13.28515625" customWidth="1"/>
    <col min="5" max="5" width="26.28515625" customWidth="1"/>
    <col min="6" max="6" width="20.85546875" customWidth="1"/>
  </cols>
  <sheetData>
    <row r="1" spans="1:6" ht="33.75" customHeight="1" x14ac:dyDescent="0.4">
      <c r="A1" s="20" t="s">
        <v>81</v>
      </c>
      <c r="B1" s="20"/>
      <c r="C1" s="20"/>
      <c r="D1" s="20"/>
      <c r="E1" s="20"/>
      <c r="F1" s="20"/>
    </row>
    <row r="2" spans="1:6" ht="27.75" customHeight="1" x14ac:dyDescent="0.25">
      <c r="A2" s="21" t="s">
        <v>82</v>
      </c>
      <c r="B2" s="21"/>
      <c r="C2" s="21"/>
      <c r="D2" s="21"/>
      <c r="E2" s="21"/>
      <c r="F2" s="21"/>
    </row>
    <row r="3" spans="1:6" x14ac:dyDescent="0.25">
      <c r="A3" s="15" t="s">
        <v>33</v>
      </c>
      <c r="B3" s="15" t="s">
        <v>35</v>
      </c>
      <c r="C3" s="15" t="s">
        <v>78</v>
      </c>
      <c r="D3" s="15" t="s">
        <v>69</v>
      </c>
      <c r="E3" s="15" t="s">
        <v>79</v>
      </c>
      <c r="F3" s="15" t="s">
        <v>80</v>
      </c>
    </row>
    <row r="21" spans="1:6" x14ac:dyDescent="0.25">
      <c r="A21" t="s">
        <v>58</v>
      </c>
      <c r="F21">
        <f>SUBTOTAL(109,PropertyPurchased[Total Purchase Price])</f>
        <v>0</v>
      </c>
    </row>
  </sheetData>
  <mergeCells count="2">
    <mergeCell ref="A1:F1"/>
    <mergeCell ref="A2:F2"/>
  </mergeCell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7A68E-CE33-4DC1-ABDB-6FEB832A5BE8}">
  <dimension ref="A1:E35"/>
  <sheetViews>
    <sheetView workbookViewId="0">
      <pane ySplit="2" topLeftCell="A3" activePane="bottomLeft" state="frozen"/>
      <selection pane="bottomLeft" activeCell="A2" sqref="A2:E2"/>
    </sheetView>
  </sheetViews>
  <sheetFormatPr defaultRowHeight="15" x14ac:dyDescent="0.25"/>
  <cols>
    <col min="1" max="1" width="15" customWidth="1"/>
    <col min="2" max="3" width="30" customWidth="1"/>
    <col min="4" max="5" width="18.5703125" customWidth="1"/>
  </cols>
  <sheetData>
    <row r="1" spans="1:5" ht="40.5" customHeight="1" x14ac:dyDescent="0.4">
      <c r="A1" s="20" t="s">
        <v>88</v>
      </c>
      <c r="B1" s="20"/>
      <c r="C1" s="20"/>
      <c r="D1" s="20"/>
      <c r="E1" s="20"/>
    </row>
    <row r="2" spans="1:5" x14ac:dyDescent="0.25">
      <c r="A2" s="13" t="s">
        <v>83</v>
      </c>
      <c r="B2" s="13" t="s">
        <v>84</v>
      </c>
      <c r="C2" s="13" t="s">
        <v>85</v>
      </c>
      <c r="D2" s="13" t="s">
        <v>86</v>
      </c>
      <c r="E2" s="13" t="s">
        <v>87</v>
      </c>
    </row>
    <row r="35" spans="1:5" x14ac:dyDescent="0.25">
      <c r="A35" t="s">
        <v>58</v>
      </c>
      <c r="D35">
        <f>SUBTOTAL(109,TradesandExchanges[Received to Boot])</f>
        <v>0</v>
      </c>
      <c r="E35">
        <f>SUBTOTAL(103,TradesandExchanges[Paid to Boot])</f>
        <v>0</v>
      </c>
    </row>
  </sheetData>
  <mergeCells count="1">
    <mergeCell ref="A1:E1"/>
  </mergeCell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06652-0D2D-4702-90E4-61E64F7145DD}">
  <dimension ref="A1:E21"/>
  <sheetViews>
    <sheetView workbookViewId="0">
      <pane ySplit="3" topLeftCell="A4" activePane="bottomLeft" state="frozen"/>
      <selection pane="bottomLeft" activeCell="D13" sqref="D13:D14"/>
    </sheetView>
  </sheetViews>
  <sheetFormatPr defaultRowHeight="15" x14ac:dyDescent="0.25"/>
  <cols>
    <col min="1" max="1" width="9.7109375" bestFit="1" customWidth="1"/>
    <col min="2" max="2" width="24.42578125" bestFit="1" customWidth="1"/>
    <col min="3" max="4" width="32.85546875" customWidth="1"/>
    <col min="5" max="5" width="17" bestFit="1" customWidth="1"/>
  </cols>
  <sheetData>
    <row r="1" spans="1:5" ht="39.75" customHeight="1" x14ac:dyDescent="0.4">
      <c r="A1" s="20" t="s">
        <v>90</v>
      </c>
      <c r="B1" s="20"/>
      <c r="C1" s="20"/>
      <c r="D1" s="20"/>
      <c r="E1" s="20"/>
    </row>
    <row r="2" spans="1:5" x14ac:dyDescent="0.25">
      <c r="A2" s="16" t="s">
        <v>91</v>
      </c>
      <c r="B2" s="16"/>
      <c r="C2" s="16"/>
      <c r="D2" s="16"/>
      <c r="E2" s="16"/>
    </row>
    <row r="3" spans="1:5" x14ac:dyDescent="0.25">
      <c r="A3" s="13" t="s">
        <v>33</v>
      </c>
      <c r="B3" s="13" t="s">
        <v>35</v>
      </c>
      <c r="C3" s="13" t="s">
        <v>69</v>
      </c>
      <c r="D3" s="13" t="s">
        <v>34</v>
      </c>
      <c r="E3" s="13" t="s">
        <v>89</v>
      </c>
    </row>
    <row r="21" spans="1:5" x14ac:dyDescent="0.25">
      <c r="A21" t="s">
        <v>58</v>
      </c>
      <c r="E21">
        <f>SUBTOTAL(103,LivestockPurchased[Amount Paid])</f>
        <v>0</v>
      </c>
    </row>
  </sheetData>
  <mergeCells count="2">
    <mergeCell ref="A1:E1"/>
    <mergeCell ref="A2:E2"/>
  </mergeCell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899B-DE88-4429-A7A5-518651AC674A}">
  <dimension ref="A1:H19"/>
  <sheetViews>
    <sheetView workbookViewId="0">
      <pane ySplit="3" topLeftCell="A4" activePane="bottomLeft" state="frozen"/>
      <selection pane="bottomLeft" activeCell="A3" sqref="A3"/>
    </sheetView>
  </sheetViews>
  <sheetFormatPr defaultRowHeight="15" x14ac:dyDescent="0.25"/>
  <cols>
    <col min="1" max="1" width="17.42578125" customWidth="1"/>
    <col min="2" max="2" width="28.85546875" customWidth="1"/>
    <col min="3" max="3" width="15.7109375" customWidth="1"/>
    <col min="5" max="5" width="15.42578125" customWidth="1"/>
    <col min="6" max="6" width="26.42578125" customWidth="1"/>
    <col min="7" max="7" width="26.5703125" customWidth="1"/>
    <col min="8" max="8" width="21.7109375" customWidth="1"/>
  </cols>
  <sheetData>
    <row r="1" spans="1:8" ht="43.5" customHeight="1" x14ac:dyDescent="0.4">
      <c r="A1" s="20" t="s">
        <v>99</v>
      </c>
      <c r="B1" s="20"/>
      <c r="C1" s="20"/>
      <c r="D1" s="20"/>
      <c r="E1" s="20"/>
      <c r="F1" s="20"/>
      <c r="G1" s="20"/>
      <c r="H1" s="20"/>
    </row>
    <row r="2" spans="1:8" ht="31.5" customHeight="1" x14ac:dyDescent="0.25">
      <c r="A2" s="22" t="s">
        <v>100</v>
      </c>
      <c r="B2" s="22"/>
      <c r="C2" s="22"/>
      <c r="D2" s="22"/>
      <c r="E2" s="22"/>
      <c r="F2" s="22"/>
      <c r="G2" s="22"/>
      <c r="H2" s="22"/>
    </row>
    <row r="3" spans="1:8" x14ac:dyDescent="0.25">
      <c r="A3" t="s">
        <v>92</v>
      </c>
      <c r="B3" t="s">
        <v>93</v>
      </c>
      <c r="C3" t="s">
        <v>94</v>
      </c>
      <c r="D3" t="s">
        <v>95</v>
      </c>
      <c r="E3" t="s">
        <v>96</v>
      </c>
      <c r="F3" t="s">
        <v>97</v>
      </c>
      <c r="G3" t="s">
        <v>98</v>
      </c>
      <c r="H3" t="s">
        <v>35</v>
      </c>
    </row>
    <row r="19" spans="1:8" x14ac:dyDescent="0.25">
      <c r="A19" t="s">
        <v>58</v>
      </c>
      <c r="D19">
        <f>SUBTOTAL(109,CasualtyLossesInvoluntaryConversions[Cost])</f>
        <v>0</v>
      </c>
      <c r="E19">
        <f>SUBTOTAL(109,CasualtyLossesInvoluntaryConversions[Salvage Value])</f>
        <v>0</v>
      </c>
      <c r="F19">
        <f>SUBTOTAL(109,CasualtyLossesInvoluntaryConversions[Insurance Reimbursement])</f>
        <v>0</v>
      </c>
      <c r="G19">
        <f>SUBTOTAL(109,CasualtyLossesInvoluntaryConversions[Amount to Repair/Replace])</f>
        <v>0</v>
      </c>
      <c r="H19">
        <f>SUBTOTAL(109,CasualtyLossesInvoluntaryConversions[Check No. or Cash (x)])</f>
        <v>0</v>
      </c>
    </row>
  </sheetData>
  <mergeCells count="2">
    <mergeCell ref="A1:H1"/>
    <mergeCell ref="A2:H2"/>
  </mergeCell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C95B5-289B-4A69-8949-FA93AC03C2C3}">
  <dimension ref="A1:A3"/>
  <sheetViews>
    <sheetView workbookViewId="0"/>
  </sheetViews>
  <sheetFormatPr defaultRowHeight="15" x14ac:dyDescent="0.25"/>
  <cols>
    <col min="1" max="1" width="123.42578125" customWidth="1"/>
  </cols>
  <sheetData>
    <row r="1" spans="1:1" ht="38.25" customHeight="1" x14ac:dyDescent="0.4">
      <c r="A1" s="4" t="s">
        <v>102</v>
      </c>
    </row>
    <row r="2" spans="1:1" x14ac:dyDescent="0.25">
      <c r="A2" s="3" t="s">
        <v>103</v>
      </c>
    </row>
    <row r="3" spans="1:1" x14ac:dyDescent="0.25">
      <c r="A3" t="s">
        <v>101</v>
      </c>
    </row>
  </sheetData>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B7D1-2780-4644-AFD4-642A870855EC}">
  <dimension ref="A1:M15"/>
  <sheetViews>
    <sheetView workbookViewId="0">
      <selection sqref="A1:M1"/>
    </sheetView>
  </sheetViews>
  <sheetFormatPr defaultRowHeight="15" x14ac:dyDescent="0.25"/>
  <cols>
    <col min="1" max="1" width="6.42578125" customWidth="1"/>
    <col min="2" max="2" width="10.85546875" bestFit="1" customWidth="1"/>
    <col min="3" max="13" width="18.5703125" customWidth="1"/>
  </cols>
  <sheetData>
    <row r="1" spans="1:13" ht="40.5" customHeight="1" x14ac:dyDescent="0.4">
      <c r="A1" s="20" t="s">
        <v>129</v>
      </c>
      <c r="B1" s="20"/>
      <c r="C1" s="20"/>
      <c r="D1" s="20"/>
      <c r="E1" s="20"/>
      <c r="F1" s="20"/>
      <c r="G1" s="20"/>
      <c r="H1" s="20"/>
      <c r="I1" s="20"/>
      <c r="J1" s="20"/>
      <c r="K1" s="20"/>
      <c r="L1" s="20"/>
      <c r="M1" s="20"/>
    </row>
    <row r="2" spans="1:13" ht="30" customHeight="1" x14ac:dyDescent="0.25">
      <c r="A2" s="6" t="s">
        <v>128</v>
      </c>
      <c r="B2" s="6" t="s">
        <v>104</v>
      </c>
      <c r="C2" s="6" t="s">
        <v>117</v>
      </c>
      <c r="D2" s="6" t="s">
        <v>118</v>
      </c>
      <c r="E2" s="6" t="s">
        <v>119</v>
      </c>
      <c r="F2" s="6" t="s">
        <v>120</v>
      </c>
      <c r="G2" s="6" t="s">
        <v>121</v>
      </c>
      <c r="H2" s="7" t="s">
        <v>122</v>
      </c>
      <c r="I2" s="6" t="s">
        <v>123</v>
      </c>
      <c r="J2" s="6" t="s">
        <v>124</v>
      </c>
      <c r="K2" s="6" t="s">
        <v>125</v>
      </c>
      <c r="L2" s="6" t="s">
        <v>126</v>
      </c>
      <c r="M2" s="6" t="s">
        <v>127</v>
      </c>
    </row>
    <row r="3" spans="1:13" ht="30" customHeight="1" x14ac:dyDescent="0.25">
      <c r="A3" s="6">
        <v>1</v>
      </c>
      <c r="B3" s="6" t="s">
        <v>105</v>
      </c>
      <c r="C3" s="6"/>
      <c r="D3" s="6"/>
      <c r="E3" s="6"/>
      <c r="F3" s="6"/>
      <c r="G3" s="6"/>
      <c r="H3" s="6"/>
      <c r="I3" s="6"/>
      <c r="J3" s="6"/>
      <c r="K3" s="6"/>
      <c r="L3" s="6"/>
      <c r="M3" s="6"/>
    </row>
    <row r="4" spans="1:13" ht="30" customHeight="1" x14ac:dyDescent="0.25">
      <c r="A4" s="6">
        <v>2</v>
      </c>
      <c r="B4" s="6" t="s">
        <v>106</v>
      </c>
      <c r="C4" s="6"/>
      <c r="D4" s="6"/>
      <c r="E4" s="6"/>
      <c r="F4" s="6"/>
      <c r="G4" s="6"/>
      <c r="H4" s="6"/>
      <c r="I4" s="6"/>
      <c r="J4" s="6"/>
      <c r="K4" s="6"/>
      <c r="L4" s="6"/>
      <c r="M4" s="6"/>
    </row>
    <row r="5" spans="1:13" ht="30" customHeight="1" x14ac:dyDescent="0.25">
      <c r="A5" s="6">
        <v>3</v>
      </c>
      <c r="B5" s="6" t="s">
        <v>107</v>
      </c>
      <c r="C5" s="6"/>
      <c r="D5" s="6"/>
      <c r="E5" s="6"/>
      <c r="F5" s="6"/>
      <c r="G5" s="6"/>
      <c r="H5" s="6"/>
      <c r="I5" s="6"/>
      <c r="J5" s="6"/>
      <c r="K5" s="6"/>
      <c r="L5" s="6"/>
      <c r="M5" s="6"/>
    </row>
    <row r="6" spans="1:13" ht="30" customHeight="1" x14ac:dyDescent="0.25">
      <c r="A6" s="6">
        <v>4</v>
      </c>
      <c r="B6" s="6" t="s">
        <v>108</v>
      </c>
      <c r="C6" s="6"/>
      <c r="D6" s="6"/>
      <c r="E6" s="6"/>
      <c r="F6" s="6"/>
      <c r="G6" s="6"/>
      <c r="H6" s="6"/>
      <c r="I6" s="6"/>
      <c r="J6" s="6"/>
      <c r="K6" s="6"/>
      <c r="L6" s="6"/>
      <c r="M6" s="6"/>
    </row>
    <row r="7" spans="1:13" ht="30" customHeight="1" x14ac:dyDescent="0.25">
      <c r="A7" s="6">
        <v>5</v>
      </c>
      <c r="B7" s="6" t="s">
        <v>109</v>
      </c>
      <c r="C7" s="6"/>
      <c r="D7" s="6"/>
      <c r="E7" s="6"/>
      <c r="F7" s="6"/>
      <c r="G7" s="6"/>
      <c r="H7" s="6"/>
      <c r="I7" s="6"/>
      <c r="J7" s="6"/>
      <c r="K7" s="6"/>
      <c r="L7" s="6"/>
      <c r="M7" s="6"/>
    </row>
    <row r="8" spans="1:13" ht="30" customHeight="1" x14ac:dyDescent="0.25">
      <c r="A8" s="6">
        <v>6</v>
      </c>
      <c r="B8" s="6" t="s">
        <v>110</v>
      </c>
      <c r="C8" s="6"/>
      <c r="D8" s="6"/>
      <c r="E8" s="6"/>
      <c r="F8" s="6"/>
      <c r="G8" s="6"/>
      <c r="H8" s="6"/>
      <c r="I8" s="6"/>
      <c r="J8" s="6"/>
      <c r="K8" s="6"/>
      <c r="L8" s="6"/>
      <c r="M8" s="6"/>
    </row>
    <row r="9" spans="1:13" ht="30" customHeight="1" x14ac:dyDescent="0.25">
      <c r="A9" s="6">
        <v>7</v>
      </c>
      <c r="B9" s="6" t="s">
        <v>111</v>
      </c>
      <c r="C9" s="6"/>
      <c r="D9" s="6"/>
      <c r="E9" s="6"/>
      <c r="F9" s="6"/>
      <c r="G9" s="6"/>
      <c r="H9" s="6"/>
      <c r="I9" s="6"/>
      <c r="J9" s="6"/>
      <c r="K9" s="6"/>
      <c r="L9" s="6"/>
      <c r="M9" s="6"/>
    </row>
    <row r="10" spans="1:13" ht="30" customHeight="1" x14ac:dyDescent="0.25">
      <c r="A10" s="6">
        <v>8</v>
      </c>
      <c r="B10" s="6" t="s">
        <v>112</v>
      </c>
      <c r="C10" s="6"/>
      <c r="D10" s="6"/>
      <c r="E10" s="6"/>
      <c r="F10" s="6"/>
      <c r="G10" s="6"/>
      <c r="H10" s="6"/>
      <c r="I10" s="6"/>
      <c r="J10" s="6"/>
      <c r="K10" s="6"/>
      <c r="L10" s="6"/>
      <c r="M10" s="6"/>
    </row>
    <row r="11" spans="1:13" ht="30" customHeight="1" x14ac:dyDescent="0.25">
      <c r="A11" s="6">
        <v>9</v>
      </c>
      <c r="B11" s="6" t="s">
        <v>113</v>
      </c>
      <c r="C11" s="6"/>
      <c r="D11" s="6"/>
      <c r="E11" s="6"/>
      <c r="F11" s="6"/>
      <c r="G11" s="6"/>
      <c r="H11" s="6"/>
      <c r="I11" s="6"/>
      <c r="J11" s="6"/>
      <c r="K11" s="6"/>
      <c r="L11" s="6"/>
      <c r="M11" s="6"/>
    </row>
    <row r="12" spans="1:13" ht="30" customHeight="1" x14ac:dyDescent="0.25">
      <c r="A12" s="6">
        <v>10</v>
      </c>
      <c r="B12" s="6" t="s">
        <v>114</v>
      </c>
      <c r="C12" s="6"/>
      <c r="D12" s="6"/>
      <c r="E12" s="6"/>
      <c r="F12" s="6"/>
      <c r="G12" s="6"/>
      <c r="H12" s="6"/>
      <c r="I12" s="6"/>
      <c r="J12" s="6"/>
      <c r="K12" s="6"/>
      <c r="L12" s="6"/>
      <c r="M12" s="6"/>
    </row>
    <row r="13" spans="1:13" ht="30" customHeight="1" x14ac:dyDescent="0.25">
      <c r="A13" s="6">
        <v>11</v>
      </c>
      <c r="B13" s="6" t="s">
        <v>115</v>
      </c>
      <c r="C13" s="6"/>
      <c r="D13" s="6"/>
      <c r="E13" s="6"/>
      <c r="F13" s="6"/>
      <c r="G13" s="6"/>
      <c r="H13" s="6"/>
      <c r="I13" s="6"/>
      <c r="J13" s="6"/>
      <c r="K13" s="6"/>
      <c r="L13" s="6"/>
      <c r="M13" s="6"/>
    </row>
    <row r="14" spans="1:13" ht="30" customHeight="1" x14ac:dyDescent="0.25">
      <c r="A14" s="6">
        <v>12</v>
      </c>
      <c r="B14" s="6" t="s">
        <v>116</v>
      </c>
      <c r="C14" s="6"/>
      <c r="D14" s="6"/>
      <c r="E14" s="6"/>
      <c r="F14" s="6"/>
      <c r="G14" s="6"/>
      <c r="H14" s="6"/>
      <c r="I14" s="6"/>
      <c r="J14" s="6"/>
      <c r="K14" s="6"/>
      <c r="L14" s="6"/>
      <c r="M14" s="6"/>
    </row>
    <row r="15" spans="1:13" ht="30" customHeight="1" x14ac:dyDescent="0.25">
      <c r="A15" s="6" t="s">
        <v>58</v>
      </c>
      <c r="B15" s="6"/>
      <c r="C15" s="6">
        <f>SUBTOTAL(109,CashReceiptsSummary[Amount Received])</f>
        <v>0</v>
      </c>
      <c r="D15" s="6">
        <f>SUBTOTAL(109,CashReceiptsSummary[Crops])</f>
        <v>0</v>
      </c>
      <c r="E15" s="6">
        <f>SUBTOTAL(109,CashReceiptsSummary[Milk])</f>
        <v>0</v>
      </c>
      <c r="F15" s="6">
        <f>SUBTOTAL(109,CashReceiptsSummary[Livestock])</f>
        <v>0</v>
      </c>
      <c r="G15" s="6">
        <f>SUBTOTAL(109,CashReceiptsSummary[Custom Work])</f>
        <v>0</v>
      </c>
      <c r="H15" s="6">
        <f>SUBTOTAL(109,CashReceiptsSummary[Government Payments])</f>
        <v>0</v>
      </c>
      <c r="I15" s="6">
        <f>SUBTOTAL(109,CashReceiptsSummary[Livestock Products])</f>
        <v>0</v>
      </c>
      <c r="J15" s="6">
        <f>SUBTOTAL(109,CashReceiptsSummary[Poultry &amp; Eggs])</f>
        <v>0</v>
      </c>
      <c r="K15" s="6">
        <f>SUBTOTAL(109,CashReceiptsSummary[Other Farm])</f>
        <v>0</v>
      </c>
      <c r="L15" s="6">
        <f>SUBTOTAL(109,CashReceiptsSummary[Nonfarm])</f>
        <v>0</v>
      </c>
      <c r="M15" s="6">
        <f>SUBTOTAL(109,CashReceiptsSummary[Loans])</f>
        <v>0</v>
      </c>
    </row>
  </sheetData>
  <mergeCells count="1">
    <mergeCell ref="A1:M1"/>
  </mergeCells>
  <phoneticPr fontId="9" type="noConversion"/>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792C-845A-4347-AA8A-FF4B6FE5CDEF}">
  <dimension ref="A1:X17"/>
  <sheetViews>
    <sheetView workbookViewId="0">
      <selection sqref="A1:X1"/>
    </sheetView>
  </sheetViews>
  <sheetFormatPr defaultRowHeight="15" x14ac:dyDescent="0.25"/>
  <cols>
    <col min="1" max="1" width="14.28515625" bestFit="1" customWidth="1"/>
    <col min="2" max="2" width="10.85546875" bestFit="1" customWidth="1"/>
    <col min="3" max="22" width="14.28515625" customWidth="1"/>
    <col min="23" max="23" width="20.42578125" customWidth="1"/>
    <col min="24" max="24" width="14.28515625" customWidth="1"/>
  </cols>
  <sheetData>
    <row r="1" spans="1:24" ht="39.75" customHeight="1" x14ac:dyDescent="0.4">
      <c r="A1" s="20" t="s">
        <v>130</v>
      </c>
      <c r="B1" s="20"/>
      <c r="C1" s="20"/>
      <c r="D1" s="20"/>
      <c r="E1" s="20"/>
      <c r="F1" s="20"/>
      <c r="G1" s="20"/>
      <c r="H1" s="20"/>
      <c r="I1" s="20"/>
      <c r="J1" s="20"/>
      <c r="K1" s="20"/>
      <c r="L1" s="20"/>
      <c r="M1" s="20"/>
      <c r="N1" s="20"/>
      <c r="O1" s="20"/>
      <c r="P1" s="20"/>
      <c r="Q1" s="20"/>
      <c r="R1" s="20"/>
      <c r="S1" s="20"/>
      <c r="T1" s="20"/>
      <c r="U1" s="20"/>
      <c r="V1" s="20"/>
      <c r="W1" s="20"/>
      <c r="X1" s="20"/>
    </row>
    <row r="2" spans="1:24" ht="30" customHeight="1" x14ac:dyDescent="0.25">
      <c r="A2" s="7" t="s">
        <v>128</v>
      </c>
      <c r="B2" s="7" t="s">
        <v>104</v>
      </c>
      <c r="C2" s="7" t="s">
        <v>131</v>
      </c>
      <c r="D2" s="7" t="s">
        <v>132</v>
      </c>
      <c r="E2" s="7" t="s">
        <v>38</v>
      </c>
      <c r="F2" s="7" t="s">
        <v>39</v>
      </c>
      <c r="G2" s="7" t="s">
        <v>40</v>
      </c>
      <c r="H2" s="7" t="s">
        <v>41</v>
      </c>
      <c r="I2" s="7" t="s">
        <v>42</v>
      </c>
      <c r="J2" s="7" t="s">
        <v>43</v>
      </c>
      <c r="K2" s="7" t="s">
        <v>44</v>
      </c>
      <c r="L2" s="7" t="s">
        <v>45</v>
      </c>
      <c r="M2" s="7" t="s">
        <v>46</v>
      </c>
      <c r="N2" s="7" t="s">
        <v>133</v>
      </c>
      <c r="O2" s="7" t="s">
        <v>48</v>
      </c>
      <c r="P2" s="7" t="s">
        <v>49</v>
      </c>
      <c r="Q2" s="7" t="s">
        <v>50</v>
      </c>
      <c r="R2" s="7" t="s">
        <v>51</v>
      </c>
      <c r="S2" s="7" t="s">
        <v>52</v>
      </c>
      <c r="T2" s="7" t="s">
        <v>53</v>
      </c>
      <c r="U2" s="7" t="s">
        <v>54</v>
      </c>
      <c r="V2" s="7" t="s">
        <v>55</v>
      </c>
      <c r="W2" s="7" t="s">
        <v>134</v>
      </c>
      <c r="X2" s="7" t="s">
        <v>57</v>
      </c>
    </row>
    <row r="3" spans="1:24" ht="30" customHeight="1" x14ac:dyDescent="0.25">
      <c r="A3" s="6">
        <v>1</v>
      </c>
      <c r="B3" s="6" t="s">
        <v>105</v>
      </c>
      <c r="C3" s="6"/>
      <c r="D3" s="6"/>
      <c r="E3" s="6"/>
      <c r="F3" s="6"/>
      <c r="G3" s="6"/>
      <c r="H3" s="6"/>
      <c r="I3" s="6"/>
      <c r="J3" s="6"/>
      <c r="K3" s="6"/>
      <c r="L3" s="6"/>
      <c r="M3" s="6"/>
      <c r="N3" s="6"/>
      <c r="O3" s="6"/>
      <c r="P3" s="6"/>
      <c r="Q3" s="6"/>
      <c r="R3" s="6"/>
      <c r="S3" s="6"/>
      <c r="T3" s="6"/>
      <c r="U3" s="6"/>
      <c r="V3" s="6"/>
      <c r="W3" s="6"/>
      <c r="X3" s="6"/>
    </row>
    <row r="4" spans="1:24" ht="30" customHeight="1" x14ac:dyDescent="0.25">
      <c r="A4" s="6">
        <v>2</v>
      </c>
      <c r="B4" s="6" t="s">
        <v>106</v>
      </c>
      <c r="C4" s="6"/>
      <c r="D4" s="6"/>
      <c r="E4" s="6"/>
      <c r="F4" s="6"/>
      <c r="G4" s="6"/>
      <c r="H4" s="6"/>
      <c r="I4" s="6"/>
      <c r="J4" s="6"/>
      <c r="K4" s="6"/>
      <c r="L4" s="6"/>
      <c r="M4" s="6"/>
      <c r="N4" s="6"/>
      <c r="O4" s="6"/>
      <c r="P4" s="6"/>
      <c r="Q4" s="6"/>
      <c r="R4" s="6"/>
      <c r="S4" s="6"/>
      <c r="T4" s="6"/>
      <c r="U4" s="6"/>
      <c r="V4" s="6"/>
      <c r="W4" s="6"/>
      <c r="X4" s="6"/>
    </row>
    <row r="5" spans="1:24" ht="30" customHeight="1" x14ac:dyDescent="0.25">
      <c r="A5" s="6">
        <v>3</v>
      </c>
      <c r="B5" s="6" t="s">
        <v>107</v>
      </c>
      <c r="C5" s="6"/>
      <c r="D5" s="6"/>
      <c r="E5" s="6"/>
      <c r="F5" s="6"/>
      <c r="G5" s="6"/>
      <c r="H5" s="6"/>
      <c r="I5" s="6"/>
      <c r="J5" s="6"/>
      <c r="K5" s="6"/>
      <c r="L5" s="6"/>
      <c r="M5" s="6"/>
      <c r="N5" s="6"/>
      <c r="O5" s="6"/>
      <c r="P5" s="6"/>
      <c r="Q5" s="6"/>
      <c r="R5" s="6"/>
      <c r="S5" s="6"/>
      <c r="T5" s="6"/>
      <c r="U5" s="6"/>
      <c r="V5" s="6"/>
      <c r="W5" s="6"/>
      <c r="X5" s="6"/>
    </row>
    <row r="6" spans="1:24" ht="30" customHeight="1" x14ac:dyDescent="0.25">
      <c r="A6" s="6">
        <v>4</v>
      </c>
      <c r="B6" s="6" t="s">
        <v>108</v>
      </c>
      <c r="C6" s="6"/>
      <c r="D6" s="6"/>
      <c r="E6" s="6"/>
      <c r="F6" s="6"/>
      <c r="G6" s="6"/>
      <c r="H6" s="6"/>
      <c r="I6" s="6"/>
      <c r="J6" s="6"/>
      <c r="K6" s="6"/>
      <c r="L6" s="6"/>
      <c r="M6" s="6"/>
      <c r="N6" s="6"/>
      <c r="O6" s="6"/>
      <c r="P6" s="6"/>
      <c r="Q6" s="6"/>
      <c r="R6" s="6"/>
      <c r="S6" s="6"/>
      <c r="T6" s="6"/>
      <c r="U6" s="6"/>
      <c r="V6" s="6"/>
      <c r="W6" s="6"/>
      <c r="X6" s="6"/>
    </row>
    <row r="7" spans="1:24" ht="30" customHeight="1" x14ac:dyDescent="0.25">
      <c r="A7" s="6">
        <v>5</v>
      </c>
      <c r="B7" s="6" t="s">
        <v>109</v>
      </c>
      <c r="C7" s="6"/>
      <c r="D7" s="6"/>
      <c r="E7" s="6"/>
      <c r="F7" s="6"/>
      <c r="G7" s="6"/>
      <c r="H7" s="6"/>
      <c r="I7" s="6"/>
      <c r="J7" s="6"/>
      <c r="K7" s="6"/>
      <c r="L7" s="6"/>
      <c r="M7" s="6"/>
      <c r="N7" s="6"/>
      <c r="O7" s="6"/>
      <c r="P7" s="6"/>
      <c r="Q7" s="6"/>
      <c r="R7" s="6"/>
      <c r="S7" s="6"/>
      <c r="T7" s="6"/>
      <c r="U7" s="6"/>
      <c r="V7" s="6"/>
      <c r="W7" s="6"/>
      <c r="X7" s="6"/>
    </row>
    <row r="8" spans="1:24" ht="30" customHeight="1" x14ac:dyDescent="0.25">
      <c r="A8" s="6">
        <v>6</v>
      </c>
      <c r="B8" s="6" t="s">
        <v>110</v>
      </c>
      <c r="C8" s="6"/>
      <c r="D8" s="6"/>
      <c r="E8" s="6"/>
      <c r="F8" s="6"/>
      <c r="G8" s="6"/>
      <c r="H8" s="6"/>
      <c r="I8" s="6"/>
      <c r="J8" s="6"/>
      <c r="K8" s="6"/>
      <c r="L8" s="6"/>
      <c r="M8" s="6"/>
      <c r="N8" s="6"/>
      <c r="O8" s="6"/>
      <c r="P8" s="6"/>
      <c r="Q8" s="6"/>
      <c r="R8" s="6"/>
      <c r="S8" s="6"/>
      <c r="T8" s="6"/>
      <c r="U8" s="6"/>
      <c r="V8" s="6"/>
      <c r="W8" s="6"/>
      <c r="X8" s="6"/>
    </row>
    <row r="9" spans="1:24" ht="30" customHeight="1" x14ac:dyDescent="0.25">
      <c r="A9" s="6">
        <v>7</v>
      </c>
      <c r="B9" s="6" t="s">
        <v>111</v>
      </c>
      <c r="C9" s="6"/>
      <c r="D9" s="6"/>
      <c r="E9" s="6"/>
      <c r="F9" s="6"/>
      <c r="G9" s="6"/>
      <c r="H9" s="6"/>
      <c r="I9" s="6"/>
      <c r="J9" s="6"/>
      <c r="K9" s="6"/>
      <c r="L9" s="6"/>
      <c r="M9" s="6"/>
      <c r="N9" s="6"/>
      <c r="O9" s="6"/>
      <c r="P9" s="6"/>
      <c r="Q9" s="6"/>
      <c r="R9" s="6"/>
      <c r="S9" s="6"/>
      <c r="T9" s="6"/>
      <c r="U9" s="6"/>
      <c r="V9" s="6"/>
      <c r="W9" s="6"/>
      <c r="X9" s="6"/>
    </row>
    <row r="10" spans="1:24" ht="30" customHeight="1" x14ac:dyDescent="0.25">
      <c r="A10" s="6">
        <v>8</v>
      </c>
      <c r="B10" s="6" t="s">
        <v>112</v>
      </c>
      <c r="C10" s="6"/>
      <c r="D10" s="6"/>
      <c r="E10" s="6"/>
      <c r="F10" s="6"/>
      <c r="G10" s="6"/>
      <c r="H10" s="6"/>
      <c r="I10" s="6"/>
      <c r="J10" s="6"/>
      <c r="K10" s="6"/>
      <c r="L10" s="6"/>
      <c r="M10" s="6"/>
      <c r="N10" s="6"/>
      <c r="O10" s="6"/>
      <c r="P10" s="6"/>
      <c r="Q10" s="6"/>
      <c r="R10" s="6"/>
      <c r="S10" s="6"/>
      <c r="T10" s="6"/>
      <c r="U10" s="6"/>
      <c r="V10" s="6"/>
      <c r="W10" s="6"/>
      <c r="X10" s="6"/>
    </row>
    <row r="11" spans="1:24" ht="30" customHeight="1" x14ac:dyDescent="0.25">
      <c r="A11" s="6">
        <v>9</v>
      </c>
      <c r="B11" s="6" t="s">
        <v>113</v>
      </c>
      <c r="C11" s="6"/>
      <c r="D11" s="6"/>
      <c r="E11" s="6"/>
      <c r="F11" s="6"/>
      <c r="G11" s="6"/>
      <c r="H11" s="6"/>
      <c r="I11" s="6"/>
      <c r="J11" s="6"/>
      <c r="K11" s="6"/>
      <c r="L11" s="6"/>
      <c r="M11" s="6"/>
      <c r="N11" s="6"/>
      <c r="O11" s="6"/>
      <c r="P11" s="6"/>
      <c r="Q11" s="6"/>
      <c r="R11" s="6"/>
      <c r="S11" s="6"/>
      <c r="T11" s="6"/>
      <c r="U11" s="6"/>
      <c r="V11" s="6"/>
      <c r="W11" s="6"/>
      <c r="X11" s="6"/>
    </row>
    <row r="12" spans="1:24" ht="30" customHeight="1" x14ac:dyDescent="0.25">
      <c r="A12" s="6">
        <v>10</v>
      </c>
      <c r="B12" s="6" t="s">
        <v>114</v>
      </c>
      <c r="C12" s="6"/>
      <c r="D12" s="6"/>
      <c r="E12" s="6"/>
      <c r="F12" s="6"/>
      <c r="G12" s="6"/>
      <c r="H12" s="6"/>
      <c r="I12" s="6"/>
      <c r="J12" s="6"/>
      <c r="K12" s="6"/>
      <c r="L12" s="6"/>
      <c r="M12" s="6"/>
      <c r="N12" s="6"/>
      <c r="O12" s="6"/>
      <c r="P12" s="6"/>
      <c r="Q12" s="6"/>
      <c r="R12" s="6"/>
      <c r="S12" s="6"/>
      <c r="T12" s="6"/>
      <c r="U12" s="6"/>
      <c r="V12" s="6"/>
      <c r="W12" s="6"/>
      <c r="X12" s="6"/>
    </row>
    <row r="13" spans="1:24" ht="30" customHeight="1" x14ac:dyDescent="0.25">
      <c r="A13" s="6">
        <v>11</v>
      </c>
      <c r="B13" s="6" t="s">
        <v>115</v>
      </c>
      <c r="C13" s="6"/>
      <c r="D13" s="6"/>
      <c r="E13" s="6"/>
      <c r="F13" s="6"/>
      <c r="G13" s="6"/>
      <c r="H13" s="6"/>
      <c r="I13" s="6"/>
      <c r="J13" s="6"/>
      <c r="K13" s="6"/>
      <c r="L13" s="6"/>
      <c r="M13" s="6"/>
      <c r="N13" s="6"/>
      <c r="O13" s="6"/>
      <c r="P13" s="6"/>
      <c r="Q13" s="6"/>
      <c r="R13" s="6"/>
      <c r="S13" s="6"/>
      <c r="T13" s="6"/>
      <c r="U13" s="6"/>
      <c r="V13" s="6"/>
      <c r="W13" s="6"/>
      <c r="X13" s="6"/>
    </row>
    <row r="14" spans="1:24" ht="30" customHeight="1" x14ac:dyDescent="0.25">
      <c r="A14" s="6">
        <v>12</v>
      </c>
      <c r="B14" s="6" t="s">
        <v>116</v>
      </c>
      <c r="C14" s="6"/>
      <c r="D14" s="6"/>
      <c r="E14" s="6"/>
      <c r="F14" s="6"/>
      <c r="G14" s="6"/>
      <c r="H14" s="6"/>
      <c r="I14" s="6"/>
      <c r="J14" s="6"/>
      <c r="K14" s="6"/>
      <c r="L14" s="6"/>
      <c r="M14" s="6"/>
      <c r="N14" s="6"/>
      <c r="O14" s="6"/>
      <c r="P14" s="6"/>
      <c r="Q14" s="6"/>
      <c r="R14" s="6"/>
      <c r="S14" s="6"/>
      <c r="T14" s="6"/>
      <c r="U14" s="6"/>
      <c r="V14" s="6"/>
      <c r="W14" s="6"/>
      <c r="X14" s="6"/>
    </row>
    <row r="15" spans="1:24" ht="30" customHeight="1" x14ac:dyDescent="0.25">
      <c r="A15" s="6" t="s">
        <v>58</v>
      </c>
      <c r="B15" s="6"/>
      <c r="C15" s="6">
        <f>SUBTOTAL(109,CashExpensesSummary[Total Expenditure])</f>
        <v>0</v>
      </c>
      <c r="D15" s="6">
        <f>SUBTOTAL(109,CashExpensesSummary[Auto &amp; Truck Expense])</f>
        <v>0</v>
      </c>
      <c r="E15" s="6">
        <f>SUBTOTAL(109,CashExpensesSummary[Breeding Fees])</f>
        <v>0</v>
      </c>
      <c r="F15" s="6">
        <f>SUBTOTAL(109,CashExpensesSummary[Chemicals])</f>
        <v>0</v>
      </c>
      <c r="G15" s="6">
        <f>SUBTOTAL(109,CashExpensesSummary[Feed Purchased])</f>
        <v>0</v>
      </c>
      <c r="H15" s="6">
        <f>SUBTOTAL(109,CashExpensesSummary[Fertilizer &amp; Lime])</f>
        <v>0</v>
      </c>
      <c r="I15" s="6">
        <f>SUBTOTAL(109,CashExpensesSummary[Freight &amp; Trucking])</f>
        <v>0</v>
      </c>
      <c r="J15" s="6">
        <f>SUBTOTAL(109,CashExpensesSummary[Gasoline &amp; Fuel Oil])</f>
        <v>0</v>
      </c>
      <c r="K15" s="6">
        <f>SUBTOTAL(109,CashExpensesSummary[Insurance])</f>
        <v>0</v>
      </c>
      <c r="L15" s="6">
        <f>SUBTOTAL(109,CashExpensesSummary[Interest])</f>
        <v>0</v>
      </c>
      <c r="M15" s="6">
        <f>SUBTOTAL(109,CashExpensesSummary[Hired Labor])</f>
        <v>0</v>
      </c>
      <c r="N15" s="6">
        <f>SUBTOTAL(109,CashExpensesSummary[Machine Hires])</f>
        <v>0</v>
      </c>
      <c r="O15" s="6">
        <f>SUBTOTAL(109,CashExpensesSummary[Rent, Farm, &amp; Pasture])</f>
        <v>0</v>
      </c>
      <c r="P15" s="6">
        <f>SUBTOTAL(109,CashExpensesSummary[Repairs])</f>
        <v>0</v>
      </c>
      <c r="Q15" s="6">
        <f>SUBTOTAL(109,CashExpensesSummary[Seeds &amp; Plants])</f>
        <v>0</v>
      </c>
      <c r="R15" s="6">
        <f>SUBTOTAL(109,CashExpensesSummary[Storage &amp; Warehouse])</f>
        <v>0</v>
      </c>
      <c r="S15" s="6">
        <f>SUBTOTAL(109,CashExpensesSummary[Supplies])</f>
        <v>0</v>
      </c>
      <c r="T15" s="6">
        <f>SUBTOTAL(109,CashExpensesSummary[Taxes])</f>
        <v>0</v>
      </c>
      <c r="U15" s="6">
        <f>SUBTOTAL(109,CashExpensesSummary[Utilities])</f>
        <v>0</v>
      </c>
      <c r="V15" s="6">
        <f>SUBTOTAL(109,CashExpensesSummary[Vet])</f>
        <v>0</v>
      </c>
      <c r="W15" s="6">
        <f>SUBTOTAL(109,CashExpensesSummary[Other Expenses (Describe)])</f>
        <v>0</v>
      </c>
      <c r="X15" s="6">
        <f>SUBTOTAL(109,CashExpensesSummary[Amount])</f>
        <v>0</v>
      </c>
    </row>
    <row r="16" spans="1:24" ht="30" customHeight="1" x14ac:dyDescent="0.25">
      <c r="A16" s="11" t="s">
        <v>165</v>
      </c>
      <c r="B16" s="12"/>
      <c r="C16" s="12"/>
      <c r="D16" s="12"/>
      <c r="E16" s="12"/>
      <c r="F16" s="12"/>
      <c r="G16" s="12"/>
      <c r="H16" s="12"/>
      <c r="I16" s="12"/>
      <c r="J16" s="12"/>
      <c r="K16" s="12"/>
      <c r="L16" s="12"/>
      <c r="M16" s="12"/>
      <c r="N16" s="12"/>
      <c r="O16" s="12"/>
      <c r="P16" s="12"/>
      <c r="Q16" s="12"/>
      <c r="R16" s="12"/>
      <c r="S16" s="12"/>
      <c r="T16" s="12"/>
      <c r="U16" s="12"/>
      <c r="V16" s="12"/>
      <c r="W16" s="12"/>
      <c r="X16" s="12"/>
    </row>
    <row r="17" spans="1:24" ht="30" customHeight="1" x14ac:dyDescent="0.25">
      <c r="A17" s="11" t="s">
        <v>166</v>
      </c>
      <c r="B17" s="12"/>
      <c r="C17" s="12"/>
      <c r="D17" s="12"/>
      <c r="E17" s="12"/>
      <c r="F17" s="12"/>
      <c r="G17" s="12"/>
      <c r="H17" s="12"/>
      <c r="I17" s="12"/>
      <c r="J17" s="12"/>
      <c r="K17" s="12"/>
      <c r="L17" s="12"/>
      <c r="M17" s="12"/>
      <c r="N17" s="12"/>
      <c r="O17" s="12"/>
      <c r="P17" s="12"/>
      <c r="Q17" s="12"/>
      <c r="R17" s="12"/>
      <c r="S17" s="12"/>
      <c r="T17" s="12"/>
      <c r="U17" s="12"/>
      <c r="V17" s="12"/>
      <c r="W17" s="12"/>
      <c r="X17" s="12"/>
    </row>
  </sheetData>
  <mergeCells count="1">
    <mergeCell ref="A1:X1"/>
  </mergeCells>
  <phoneticPr fontId="9" type="noConversion"/>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2085-CA6B-48A7-854D-68A1F5BA3034}">
  <dimension ref="A1:R33"/>
  <sheetViews>
    <sheetView workbookViewId="0">
      <pane ySplit="2" topLeftCell="A3" activePane="bottomLeft" state="frozen"/>
      <selection pane="bottomLeft" activeCell="F10" sqref="F10"/>
    </sheetView>
  </sheetViews>
  <sheetFormatPr defaultRowHeight="15" x14ac:dyDescent="0.25"/>
  <cols>
    <col min="1" max="1" width="7.85546875" customWidth="1"/>
    <col min="2" max="2" width="17.140625" customWidth="1"/>
    <col min="4" max="4" width="12.42578125" customWidth="1"/>
    <col min="5" max="7" width="11.42578125" customWidth="1"/>
    <col min="8" max="9" width="12" customWidth="1"/>
    <col min="10" max="10" width="11.42578125" customWidth="1"/>
    <col min="11" max="11" width="13.7109375" customWidth="1"/>
    <col min="12" max="12" width="21.140625" customWidth="1"/>
    <col min="13" max="13" width="11.42578125" customWidth="1"/>
    <col min="14" max="14" width="20.7109375" customWidth="1"/>
    <col min="15" max="15" width="11.42578125" customWidth="1"/>
    <col min="16" max="16" width="20.7109375" customWidth="1"/>
    <col min="17" max="17" width="11.5703125" customWidth="1"/>
    <col min="18" max="18" width="11.42578125" customWidth="1"/>
  </cols>
  <sheetData>
    <row r="1" spans="1:18" ht="37.5" customHeight="1" thickBot="1" x14ac:dyDescent="0.4">
      <c r="A1" s="17" t="s">
        <v>3</v>
      </c>
      <c r="B1" s="17"/>
      <c r="C1" s="17"/>
      <c r="D1" s="17"/>
      <c r="E1" s="17"/>
      <c r="F1" s="17"/>
      <c r="G1" s="17"/>
      <c r="H1" s="17"/>
      <c r="I1" s="17"/>
      <c r="J1" s="17"/>
      <c r="K1" s="17"/>
      <c r="L1" s="17"/>
      <c r="M1" s="17"/>
      <c r="N1" s="17"/>
      <c r="O1" s="17"/>
      <c r="P1" s="17"/>
      <c r="Q1" s="17"/>
      <c r="R1" s="17"/>
    </row>
    <row r="2" spans="1:18" s="2" customFormat="1" ht="45" customHeight="1" thickTop="1" x14ac:dyDescent="0.25">
      <c r="A2" s="14" t="s">
        <v>33</v>
      </c>
      <c r="B2" s="14" t="s">
        <v>135</v>
      </c>
      <c r="C2" s="14" t="s">
        <v>136</v>
      </c>
      <c r="D2" s="14" t="s">
        <v>137</v>
      </c>
      <c r="E2" s="14" t="s">
        <v>117</v>
      </c>
      <c r="F2" s="14" t="s">
        <v>138</v>
      </c>
      <c r="G2" s="14" t="s">
        <v>118</v>
      </c>
      <c r="H2" s="14" t="s">
        <v>139</v>
      </c>
      <c r="I2" s="14" t="s">
        <v>140</v>
      </c>
      <c r="J2" s="14" t="s">
        <v>121</v>
      </c>
      <c r="K2" s="14" t="s">
        <v>141</v>
      </c>
      <c r="L2" s="14" t="s">
        <v>142</v>
      </c>
      <c r="M2" s="14" t="s">
        <v>124</v>
      </c>
      <c r="N2" s="14" t="s">
        <v>143</v>
      </c>
      <c r="O2" s="14" t="s">
        <v>144</v>
      </c>
      <c r="P2" s="14" t="s">
        <v>145</v>
      </c>
      <c r="Q2" s="14" t="s">
        <v>146</v>
      </c>
      <c r="R2" s="14" t="s">
        <v>127</v>
      </c>
    </row>
    <row r="33" spans="1:18" x14ac:dyDescent="0.25">
      <c r="A33" t="s">
        <v>58</v>
      </c>
      <c r="B33">
        <f>SUBTOTAL(109,FarmReceipts[Sold To])</f>
        <v>0</v>
      </c>
      <c r="C33">
        <f>SUBTOTAL(109,FarmReceipts[Item])</f>
        <v>0</v>
      </c>
      <c r="D33">
        <f>SUBTOTAL(109,FarmReceipts[Quantity])</f>
        <v>0</v>
      </c>
      <c r="E33">
        <f>SUBTOTAL(109,FarmReceipts[Amount Received])</f>
        <v>0</v>
      </c>
      <c r="F33">
        <f>SUBTOTAL(109,FarmReceipts[Amount Deposited])</f>
        <v>0</v>
      </c>
      <c r="G33">
        <f>SUBTOTAL(109,FarmReceipts[Crops])</f>
        <v>0</v>
      </c>
      <c r="H33">
        <f>SUBTOTAL(109,FarmReceipts[Milk                    (SEE WORKSHEET)])</f>
        <v>0</v>
      </c>
      <c r="I33">
        <f>SUBTOTAL(109,FarmReceipts[Livestock        (SEE WORKSHEET)])</f>
        <v>0</v>
      </c>
      <c r="J33">
        <f>SUBTOTAL(109,FarmReceipts[Custom Work])</f>
        <v>0</v>
      </c>
      <c r="K33">
        <f>SUBTOTAL(109,FarmReceipts[Government Payments   (SEE WORKSHEET)])</f>
        <v>0</v>
      </c>
      <c r="L33">
        <f>SUBTOTAL(109,FarmReceipts[Livestock Products (WOOLS, HIDES, ETC.)])</f>
        <v>0</v>
      </c>
      <c r="M33">
        <f>SUBTOTAL(109,FarmReceipts[Poultry &amp; Eggs])</f>
        <v>0</v>
      </c>
      <c r="N33">
        <f>SUBTOTAL(109,FarmReceipts[Other Farm Income (LIST TYPE)])</f>
        <v>0</v>
      </c>
      <c r="O33">
        <f>SUBTOTAL(109,FarmReceipts[Amount (COLUMN P)])</f>
        <v>0</v>
      </c>
      <c r="P33">
        <f>SUBTOTAL(109,FarmReceipts[Non-Farm Income (LIST TYPE)])</f>
        <v>0</v>
      </c>
      <c r="Q33">
        <f>SUBTOTAL(109,FarmReceipts[Amount (COLUMN R)])</f>
        <v>0</v>
      </c>
      <c r="R33">
        <f>SUBTOTAL(109,FarmReceipts[Loans])</f>
        <v>0</v>
      </c>
    </row>
  </sheetData>
  <mergeCells count="1">
    <mergeCell ref="A1:R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A8D7-C408-4F39-905D-BDEFC3E34AA7}">
  <dimension ref="A1:G38"/>
  <sheetViews>
    <sheetView workbookViewId="0">
      <pane ySplit="2" topLeftCell="A3" activePane="bottomLeft" state="frozen"/>
      <selection pane="bottomLeft" activeCell="E15" sqref="E15"/>
    </sheetView>
  </sheetViews>
  <sheetFormatPr defaultRowHeight="15" x14ac:dyDescent="0.25"/>
  <cols>
    <col min="2" max="2" width="18" customWidth="1"/>
    <col min="3" max="3" width="12.42578125" customWidth="1"/>
    <col min="4" max="4" width="16" customWidth="1"/>
    <col min="6" max="6" width="16.85546875" customWidth="1"/>
    <col min="7" max="7" width="26.42578125" customWidth="1"/>
  </cols>
  <sheetData>
    <row r="1" spans="1:7" ht="42" customHeight="1" thickBot="1" x14ac:dyDescent="0.4">
      <c r="A1" s="17" t="s">
        <v>4</v>
      </c>
      <c r="B1" s="17"/>
      <c r="C1" s="17"/>
      <c r="D1" s="17"/>
      <c r="E1" s="17"/>
      <c r="F1" s="17"/>
      <c r="G1" s="17"/>
    </row>
    <row r="2" spans="1:7" ht="15.75" thickTop="1" x14ac:dyDescent="0.25">
      <c r="A2" s="15" t="s">
        <v>33</v>
      </c>
      <c r="B2" s="15" t="s">
        <v>147</v>
      </c>
      <c r="C2" s="15" t="s">
        <v>148</v>
      </c>
      <c r="D2" s="15" t="s">
        <v>149</v>
      </c>
      <c r="E2" s="15" t="s">
        <v>150</v>
      </c>
      <c r="F2" s="15" t="s">
        <v>151</v>
      </c>
      <c r="G2" s="15" t="s">
        <v>152</v>
      </c>
    </row>
    <row r="38" spans="1:7" x14ac:dyDescent="0.25">
      <c r="A38" t="s">
        <v>58</v>
      </c>
      <c r="B38">
        <f>SUBTOTAL(109,MilkSalesDeductionsWorksheet[Gross Amount])</f>
        <v>0</v>
      </c>
      <c r="C38">
        <f>SUBTOTAL(109,MilkSalesDeductionsWorksheet[Trucking])</f>
        <v>0</v>
      </c>
      <c r="D38">
        <f>SUBTOTAL(109,MilkSalesDeductionsWorksheet[Feed Supplies])</f>
        <v>0</v>
      </c>
      <c r="E38">
        <f>SUBTOTAL(109,MilkSalesDeductionsWorksheet[Dues])</f>
        <v>0</v>
      </c>
      <c r="F38">
        <f>SUBTOTAL(109,MilkSalesDeductionsWorksheet[Debt Payment])</f>
        <v>0</v>
      </c>
      <c r="G38">
        <f>SUBTOTAL(109,MilkSalesDeductionsWorksheet[Net Milk Check Received])</f>
        <v>0</v>
      </c>
    </row>
  </sheetData>
  <mergeCells count="1">
    <mergeCell ref="A1:G1"/>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220B-B6CE-4FC1-9154-2B70C196D42D}">
  <dimension ref="A1:C25"/>
  <sheetViews>
    <sheetView workbookViewId="0">
      <selection activeCell="B12" sqref="B12"/>
    </sheetView>
  </sheetViews>
  <sheetFormatPr defaultRowHeight="15" x14ac:dyDescent="0.25"/>
  <cols>
    <col min="1" max="1" width="10" customWidth="1"/>
    <col min="2" max="2" width="57.85546875" customWidth="1"/>
    <col min="3" max="3" width="20.42578125" customWidth="1"/>
    <col min="5" max="5" width="9.7109375" customWidth="1"/>
    <col min="6" max="7" width="14.28515625" customWidth="1"/>
    <col min="8" max="8" width="27.7109375" customWidth="1"/>
    <col min="9" max="9" width="45.7109375" customWidth="1"/>
    <col min="10" max="10" width="9.5703125" customWidth="1"/>
    <col min="11" max="11" width="17.7109375" customWidth="1"/>
  </cols>
  <sheetData>
    <row r="1" spans="1:3" ht="39" customHeight="1" x14ac:dyDescent="0.35">
      <c r="A1" s="18" t="s">
        <v>10</v>
      </c>
      <c r="B1" s="18"/>
      <c r="C1" s="18"/>
    </row>
    <row r="2" spans="1:3" ht="29.25" customHeight="1" x14ac:dyDescent="0.25">
      <c r="A2" s="3" t="s">
        <v>0</v>
      </c>
      <c r="B2" s="3" t="s">
        <v>5</v>
      </c>
      <c r="C2" s="3" t="s">
        <v>2</v>
      </c>
    </row>
    <row r="12" spans="1:3" x14ac:dyDescent="0.25">
      <c r="A12" t="s">
        <v>58</v>
      </c>
      <c r="C12">
        <f>SUBTOTAL(103,SoilBankPayments[AMOUNT RECEIVED])</f>
        <v>0</v>
      </c>
    </row>
    <row r="15" spans="1:3" x14ac:dyDescent="0.25">
      <c r="A15" s="3" t="s">
        <v>0</v>
      </c>
      <c r="B15" s="3" t="s">
        <v>6</v>
      </c>
      <c r="C15" s="3" t="s">
        <v>2</v>
      </c>
    </row>
    <row r="25" spans="1:3" x14ac:dyDescent="0.25">
      <c r="A25" t="s">
        <v>58</v>
      </c>
      <c r="C25">
        <f>SUBTOTAL(103,AgriculturalPayments[AMOUNT RECEIVED])</f>
        <v>0</v>
      </c>
    </row>
  </sheetData>
  <mergeCells count="1">
    <mergeCell ref="A1:C1"/>
  </mergeCells>
  <pageMargins left="0.7" right="0.7" top="0.75" bottom="0.75" header="0.3" footer="0.3"/>
  <drawing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DA19D-C0E8-4F4A-96CB-3E5A3252D987}">
  <dimension ref="A1:G12"/>
  <sheetViews>
    <sheetView workbookViewId="0">
      <selection activeCell="E8" sqref="E8"/>
    </sheetView>
  </sheetViews>
  <sheetFormatPr defaultRowHeight="15" x14ac:dyDescent="0.25"/>
  <cols>
    <col min="2" max="3" width="14.28515625" customWidth="1"/>
    <col min="4" max="4" width="16" customWidth="1"/>
    <col min="5" max="5" width="46.140625" customWidth="1"/>
    <col min="7" max="7" width="17.7109375" customWidth="1"/>
  </cols>
  <sheetData>
    <row r="1" spans="1:7" ht="41.25" customHeight="1" x14ac:dyDescent="0.35">
      <c r="A1" s="18" t="s">
        <v>11</v>
      </c>
      <c r="B1" s="18"/>
      <c r="C1" s="18"/>
      <c r="D1" s="18"/>
      <c r="E1" s="18"/>
      <c r="F1" s="18"/>
      <c r="G1" s="18"/>
    </row>
    <row r="2" spans="1:7" ht="36.75" customHeight="1" x14ac:dyDescent="0.25">
      <c r="A2" s="13" t="s">
        <v>7</v>
      </c>
      <c r="B2" s="13" t="s">
        <v>8</v>
      </c>
      <c r="C2" s="13" t="s">
        <v>15</v>
      </c>
      <c r="D2" s="13" t="s">
        <v>9</v>
      </c>
      <c r="E2" s="13" t="s">
        <v>12</v>
      </c>
      <c r="F2" s="13" t="s">
        <v>13</v>
      </c>
      <c r="G2" s="13" t="s">
        <v>14</v>
      </c>
    </row>
    <row r="12" spans="1:7" x14ac:dyDescent="0.25">
      <c r="A12" t="s">
        <v>58</v>
      </c>
      <c r="B12">
        <f>SUBTOTAL(109,CommodityCertificates[FACE VALUE])</f>
        <v>0</v>
      </c>
      <c r="C12">
        <f>SUBTOTAL(109,CommodityCertificates[COST                    (IF PURCHASED)])</f>
        <v>0</v>
      </c>
      <c r="D12">
        <f>SUBTOTAL(109,CommodityCertificates[CCC LOAN RATE PER BUSHEL])</f>
        <v>0</v>
      </c>
      <c r="E12">
        <f>SUBTOTAL(109,CommodityCertificates[IF USED TO REDUCE CCC LOAN,                                ENTER THE POSTED COUNTY PRICE PER BUSHEL])</f>
        <v>0</v>
      </c>
      <c r="G12">
        <f>SUBTOTAL(103,CommodityCertificates[AMOUNT                    (IF SOLD)])</f>
        <v>0</v>
      </c>
    </row>
  </sheetData>
  <mergeCells count="1">
    <mergeCell ref="A1:G1"/>
  </mergeCell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0C58-D811-4A3B-8C0E-A35D2C0BE319}">
  <dimension ref="A1:R69"/>
  <sheetViews>
    <sheetView workbookViewId="0">
      <pane ySplit="2" topLeftCell="A3" activePane="bottomLeft" state="frozen"/>
      <selection pane="bottomLeft" activeCell="L18" sqref="L18"/>
    </sheetView>
  </sheetViews>
  <sheetFormatPr defaultRowHeight="15" x14ac:dyDescent="0.25"/>
  <cols>
    <col min="1" max="1" width="7.85546875" customWidth="1"/>
    <col min="2" max="2" width="52.85546875" customWidth="1"/>
    <col min="3" max="3" width="10.7109375" customWidth="1"/>
    <col min="4" max="11" width="11.42578125" customWidth="1"/>
    <col min="12" max="12" width="17.140625" customWidth="1"/>
    <col min="13" max="13" width="11.42578125" customWidth="1"/>
    <col min="14" max="14" width="17.140625" customWidth="1"/>
    <col min="15" max="15" width="11.42578125" customWidth="1"/>
    <col min="16" max="16" width="17.140625" customWidth="1"/>
    <col min="17" max="17" width="11.42578125" customWidth="1"/>
    <col min="18" max="18" width="20.7109375" customWidth="1"/>
  </cols>
  <sheetData>
    <row r="1" spans="1:18" ht="45.75" customHeight="1" thickBot="1" x14ac:dyDescent="0.4">
      <c r="A1" s="19" t="s">
        <v>16</v>
      </c>
      <c r="B1" s="19"/>
      <c r="C1" s="19"/>
      <c r="D1" s="19"/>
      <c r="E1" s="19"/>
      <c r="F1" s="19"/>
      <c r="G1" s="19"/>
      <c r="H1" s="19"/>
      <c r="I1" s="19"/>
      <c r="J1" s="19"/>
      <c r="K1" s="19"/>
      <c r="L1" s="19"/>
      <c r="M1" s="19"/>
      <c r="N1" s="19"/>
      <c r="O1" s="19"/>
      <c r="P1" s="19"/>
      <c r="Q1" s="19"/>
      <c r="R1" s="19"/>
    </row>
    <row r="2" spans="1:18" s="2" customFormat="1" ht="28.5" customHeight="1" thickTop="1" x14ac:dyDescent="0.25">
      <c r="A2" s="14" t="s">
        <v>0</v>
      </c>
      <c r="B2" s="14" t="s">
        <v>1</v>
      </c>
      <c r="C2" s="14" t="s">
        <v>17</v>
      </c>
      <c r="D2" s="14" t="s">
        <v>18</v>
      </c>
      <c r="E2" s="14" t="s">
        <v>19</v>
      </c>
      <c r="F2" s="14" t="s">
        <v>20</v>
      </c>
      <c r="G2" s="14" t="s">
        <v>21</v>
      </c>
      <c r="H2" s="14" t="s">
        <v>22</v>
      </c>
      <c r="I2" s="14" t="s">
        <v>23</v>
      </c>
      <c r="J2" s="14" t="s">
        <v>24</v>
      </c>
      <c r="K2" s="14" t="s">
        <v>25</v>
      </c>
      <c r="L2" s="14" t="s">
        <v>26</v>
      </c>
      <c r="M2" s="14" t="s">
        <v>31</v>
      </c>
      <c r="N2" s="14" t="s">
        <v>27</v>
      </c>
      <c r="O2" s="14" t="s">
        <v>32</v>
      </c>
      <c r="P2" s="14" t="s">
        <v>28</v>
      </c>
      <c r="Q2" s="14" t="s">
        <v>29</v>
      </c>
      <c r="R2" s="14" t="s">
        <v>30</v>
      </c>
    </row>
    <row r="69" spans="1:18" x14ac:dyDescent="0.25">
      <c r="A69" t="s">
        <v>58</v>
      </c>
      <c r="C69">
        <f>SUBTOTAL(109,SaleofLivestockWorksheet[QTY OR ID])</f>
        <v>0</v>
      </c>
      <c r="D69">
        <f>SUBTOTAL(109,SaleofLivestockWorksheet[DAIRY COWS])</f>
        <v>0</v>
      </c>
      <c r="E69">
        <f>SUBTOTAL(109,SaleofLivestockWorksheet[HEIFERS])</f>
        <v>0</v>
      </c>
      <c r="F69">
        <f>SUBTOTAL(109,SaleofLivestockWorksheet[CATTLE])</f>
        <v>0</v>
      </c>
      <c r="G69">
        <f>SUBTOTAL(109,SaleofLivestockWorksheet[STEERS])</f>
        <v>0</v>
      </c>
      <c r="H69">
        <f>SUBTOTAL(109,SaleofLivestockWorksheet[CALVES])</f>
        <v>0</v>
      </c>
      <c r="I69">
        <f>SUBTOTAL(109,SaleofLivestockWorksheet[SOWS])</f>
        <v>0</v>
      </c>
      <c r="J69">
        <f>SUBTOTAL(109,SaleofLivestockWorksheet[BOARS])</f>
        <v>0</v>
      </c>
      <c r="K69">
        <f>SUBTOTAL(109,SaleofLivestockWorksheet[SWINE])</f>
        <v>0</v>
      </c>
      <c r="L69">
        <f>SUBTOTAL(109,SaleofLivestockWorksheet[OTHER BREEDING (TYPE)])</f>
        <v>0</v>
      </c>
      <c r="M69">
        <f>SUBTOTAL(109,SaleofLivestockWorksheet[SALES PRICE (COLUMN L)])</f>
        <v>0</v>
      </c>
      <c r="N69">
        <f>SUBTOTAL(109,SaleofLivestockWorksheet[OTHER MARKETS (TYPE)])</f>
        <v>0</v>
      </c>
      <c r="O69">
        <f>SUBTOTAL(109,SaleofLivestockWorksheet[SALES PRICE (COLUMN N)])</f>
        <v>0</v>
      </c>
      <c r="P69">
        <f>SUBTOTAL(109,SaleofLivestockWorksheet[DATE PURCHASED])</f>
        <v>0</v>
      </c>
      <c r="Q69">
        <f>SUBTOTAL(109,SaleofLivestockWorksheet[COST])</f>
        <v>0</v>
      </c>
      <c r="R69">
        <f>SUBTOTAL(109,SaleofLivestockWorksheet[(X) IF RAISED])</f>
        <v>0</v>
      </c>
    </row>
  </sheetData>
  <mergeCells count="1">
    <mergeCell ref="A1:R1"/>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582A-8D27-42D4-B85E-B2C75254A52F}">
  <dimension ref="A1:Y23"/>
  <sheetViews>
    <sheetView workbookViewId="0">
      <pane ySplit="2" topLeftCell="A3" activePane="bottomLeft" state="frozen"/>
      <selection pane="bottomLeft" activeCell="L11" sqref="L11"/>
    </sheetView>
  </sheetViews>
  <sheetFormatPr defaultRowHeight="15" x14ac:dyDescent="0.25"/>
  <cols>
    <col min="2" max="2" width="20" customWidth="1"/>
    <col min="3" max="3" width="10.7109375" customWidth="1"/>
    <col min="4" max="6" width="12.85546875" customWidth="1"/>
    <col min="7" max="7" width="14.5703125" bestFit="1" customWidth="1"/>
    <col min="8" max="8" width="15.28515625" customWidth="1"/>
    <col min="9" max="9" width="12.7109375" customWidth="1"/>
    <col min="10" max="11" width="12.85546875" customWidth="1"/>
    <col min="12" max="12" width="14.140625" bestFit="1" customWidth="1"/>
    <col min="13" max="13" width="12.5703125" bestFit="1" customWidth="1"/>
    <col min="14" max="14" width="15.7109375" bestFit="1" customWidth="1"/>
    <col min="15" max="15" width="17.42578125" bestFit="1" customWidth="1"/>
    <col min="16" max="16" width="12.85546875" customWidth="1"/>
    <col min="17" max="17" width="12.140625" bestFit="1" customWidth="1"/>
    <col min="18" max="18" width="12.85546875" bestFit="1" customWidth="1"/>
    <col min="19" max="19" width="15.85546875" bestFit="1" customWidth="1"/>
    <col min="20" max="20" width="13.140625" bestFit="1" customWidth="1"/>
    <col min="21" max="21" width="10.5703125" bestFit="1" customWidth="1"/>
    <col min="22" max="22" width="12.7109375" bestFit="1" customWidth="1"/>
    <col min="23" max="23" width="10" customWidth="1"/>
    <col min="24" max="24" width="14.28515625" customWidth="1"/>
    <col min="25" max="25" width="10.28515625" customWidth="1"/>
  </cols>
  <sheetData>
    <row r="1" spans="1:25" ht="40.5" customHeight="1" x14ac:dyDescent="0.4">
      <c r="A1" s="20" t="s">
        <v>59</v>
      </c>
      <c r="B1" s="20"/>
      <c r="C1" s="20"/>
      <c r="D1" s="20"/>
      <c r="E1" s="20"/>
      <c r="F1" s="20"/>
      <c r="G1" s="20"/>
      <c r="H1" s="20"/>
      <c r="I1" s="20"/>
      <c r="J1" s="20"/>
      <c r="K1" s="20"/>
      <c r="L1" s="20"/>
      <c r="M1" s="20"/>
      <c r="N1" s="20"/>
      <c r="O1" s="20"/>
      <c r="P1" s="20"/>
      <c r="Q1" s="20"/>
      <c r="R1" s="20"/>
      <c r="S1" s="20"/>
      <c r="T1" s="20"/>
      <c r="U1" s="20"/>
      <c r="V1" s="20"/>
      <c r="W1" s="20"/>
      <c r="X1" s="20"/>
      <c r="Y1" s="20"/>
    </row>
    <row r="2" spans="1:25" ht="30.75" customHeight="1" x14ac:dyDescent="0.25">
      <c r="A2" s="1" t="s">
        <v>33</v>
      </c>
      <c r="B2" s="1" t="s">
        <v>34</v>
      </c>
      <c r="C2" s="1" t="s">
        <v>35</v>
      </c>
      <c r="D2" s="13" t="s">
        <v>36</v>
      </c>
      <c r="E2" s="13" t="s">
        <v>37</v>
      </c>
      <c r="F2" s="13" t="s">
        <v>38</v>
      </c>
      <c r="G2" s="13" t="s">
        <v>39</v>
      </c>
      <c r="H2" s="13" t="s">
        <v>40</v>
      </c>
      <c r="I2" s="13" t="s">
        <v>41</v>
      </c>
      <c r="J2" s="13" t="s">
        <v>42</v>
      </c>
      <c r="K2" s="13" t="s">
        <v>43</v>
      </c>
      <c r="L2" s="13" t="s">
        <v>44</v>
      </c>
      <c r="M2" s="13" t="s">
        <v>45</v>
      </c>
      <c r="N2" s="13" t="s">
        <v>46</v>
      </c>
      <c r="O2" s="13" t="s">
        <v>47</v>
      </c>
      <c r="P2" s="13" t="s">
        <v>48</v>
      </c>
      <c r="Q2" s="13" t="s">
        <v>49</v>
      </c>
      <c r="R2" s="13" t="s">
        <v>50</v>
      </c>
      <c r="S2" s="13" t="s">
        <v>51</v>
      </c>
      <c r="T2" s="13" t="s">
        <v>52</v>
      </c>
      <c r="U2" s="13" t="s">
        <v>53</v>
      </c>
      <c r="V2" s="13" t="s">
        <v>54</v>
      </c>
      <c r="W2" s="13" t="s">
        <v>55</v>
      </c>
      <c r="X2" s="13" t="s">
        <v>56</v>
      </c>
      <c r="Y2" s="13" t="s">
        <v>57</v>
      </c>
    </row>
    <row r="23" spans="1:25" x14ac:dyDescent="0.25">
      <c r="A23" t="s">
        <v>58</v>
      </c>
      <c r="D23">
        <f>SUBTOTAL(109,FarmExpenses[Total Expenditures])</f>
        <v>0</v>
      </c>
      <c r="E23">
        <f>SUBTOTAL(109,FarmExpenses[Auto &amp; Truck Expenses])</f>
        <v>0</v>
      </c>
      <c r="F23">
        <f>SUBTOTAL(109,FarmExpenses[Breeding Fees])</f>
        <v>0</v>
      </c>
      <c r="G23">
        <f>SUBTOTAL(109,FarmExpenses[Chemicals])</f>
        <v>0</v>
      </c>
      <c r="H23">
        <f>SUBTOTAL(109,FarmExpenses[Feed Purchased])</f>
        <v>0</v>
      </c>
      <c r="I23">
        <f>SUBTOTAL(109,FarmExpenses[Fertilizer &amp; Lime])</f>
        <v>0</v>
      </c>
      <c r="J23">
        <f>SUBTOTAL(109,FarmExpenses[Freight &amp; Trucking])</f>
        <v>0</v>
      </c>
      <c r="K23">
        <f>SUBTOTAL(109,FarmExpenses[Gasoline &amp; Fuel Oil])</f>
        <v>0</v>
      </c>
      <c r="L23">
        <f>SUBTOTAL(109,FarmExpenses[Insurance])</f>
        <v>0</v>
      </c>
      <c r="M23">
        <f>SUBTOTAL(109,FarmExpenses[Interest])</f>
        <v>0</v>
      </c>
      <c r="N23">
        <f>SUBTOTAL(109,FarmExpenses[Hired Labor])</f>
        <v>0</v>
      </c>
      <c r="O23">
        <f>SUBTOTAL(109,FarmExpenses[Machine Hire])</f>
        <v>0</v>
      </c>
      <c r="P23">
        <f>SUBTOTAL(109,FarmExpenses[Rent, Farm, &amp; Pasture])</f>
        <v>0</v>
      </c>
      <c r="Q23">
        <f>SUBTOTAL(109,FarmExpenses[Repairs])</f>
        <v>0</v>
      </c>
      <c r="R23">
        <f>SUBTOTAL(109,FarmExpenses[Seeds &amp; Plants])</f>
        <v>0</v>
      </c>
      <c r="S23">
        <f>SUBTOTAL(109,FarmExpenses[Storage &amp; Warehouse])</f>
        <v>0</v>
      </c>
      <c r="T23">
        <f>SUBTOTAL(109,FarmExpenses[Supplies])</f>
        <v>0</v>
      </c>
      <c r="U23">
        <f>SUBTOTAL(109,FarmExpenses[Taxes])</f>
        <v>0</v>
      </c>
      <c r="V23">
        <f>SUBTOTAL(109,FarmExpenses[Utilities])</f>
        <v>0</v>
      </c>
      <c r="W23">
        <f>SUBTOTAL(109,FarmExpenses[Vet])</f>
        <v>0</v>
      </c>
      <c r="X23">
        <f>SUBTOTAL(109,FarmExpenses[Other Expense (Describe)])</f>
        <v>0</v>
      </c>
      <c r="Y23">
        <f>SUBTOTAL(103,FarmExpenses[Amount])</f>
        <v>0</v>
      </c>
    </row>
  </sheetData>
  <mergeCells count="1">
    <mergeCell ref="A1:Y1"/>
  </mergeCell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965C-10C2-40AE-8820-1CAE0854D3F8}">
  <dimension ref="A1:I34"/>
  <sheetViews>
    <sheetView workbookViewId="0">
      <pane ySplit="2" topLeftCell="A6" activePane="bottomLeft" state="frozen"/>
      <selection pane="bottomLeft" activeCell="F26" sqref="F26"/>
    </sheetView>
  </sheetViews>
  <sheetFormatPr defaultRowHeight="15" x14ac:dyDescent="0.25"/>
  <cols>
    <col min="1" max="1" width="8.5703125" customWidth="1"/>
    <col min="2" max="2" width="22.85546875" customWidth="1"/>
    <col min="3" max="3" width="12.85546875" customWidth="1"/>
    <col min="4" max="4" width="14.7109375" bestFit="1" customWidth="1"/>
    <col min="5" max="7" width="12.85546875" customWidth="1"/>
    <col min="8" max="8" width="22.85546875" customWidth="1"/>
    <col min="9" max="9" width="12.85546875" customWidth="1"/>
  </cols>
  <sheetData>
    <row r="1" spans="1:9" ht="39.75" customHeight="1" x14ac:dyDescent="0.4">
      <c r="A1" s="20" t="s">
        <v>68</v>
      </c>
      <c r="B1" s="20"/>
      <c r="C1" s="20"/>
      <c r="D1" s="20"/>
      <c r="E1" s="20"/>
      <c r="F1" s="20"/>
      <c r="G1" s="20"/>
      <c r="H1" s="20"/>
      <c r="I1" s="20"/>
    </row>
    <row r="2" spans="1:9" ht="30.75" customHeight="1" x14ac:dyDescent="0.25">
      <c r="A2" s="13" t="s">
        <v>33</v>
      </c>
      <c r="B2" s="13" t="s">
        <v>60</v>
      </c>
      <c r="C2" s="13" t="s">
        <v>61</v>
      </c>
      <c r="D2" s="13" t="s">
        <v>62</v>
      </c>
      <c r="E2" s="13" t="s">
        <v>63</v>
      </c>
      <c r="F2" s="13" t="s">
        <v>64</v>
      </c>
      <c r="G2" s="13" t="s">
        <v>65</v>
      </c>
      <c r="H2" s="13" t="s">
        <v>66</v>
      </c>
      <c r="I2" s="13" t="s">
        <v>67</v>
      </c>
    </row>
    <row r="34" spans="1:9" x14ac:dyDescent="0.25">
      <c r="A34" t="s">
        <v>58</v>
      </c>
      <c r="D34">
        <f>SUBTOTAL(109,WageRecord[Gross Wages])</f>
        <v>0</v>
      </c>
      <c r="E34">
        <f>SUBTOTAL(109,WageRecord[Federal Tax Withheld])</f>
        <v>0</v>
      </c>
      <c r="F34">
        <f>SUBTOTAL(109,WageRecord[Soc. Sec. Tax Withheld])</f>
        <v>0</v>
      </c>
      <c r="G34">
        <f>SUBTOTAL(109,WageRecord[State Tax Withheld])</f>
        <v>0</v>
      </c>
      <c r="H34">
        <f>SUBTOTAL(109,WageRecord[Other])</f>
        <v>0</v>
      </c>
      <c r="I34">
        <f>SUBTOTAL(103,WageRecord[Net Wages Paid])</f>
        <v>0</v>
      </c>
    </row>
  </sheetData>
  <mergeCells count="1">
    <mergeCell ref="A1:I1"/>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4A11-3CBE-41E2-8724-41513802887B}">
  <dimension ref="A1:J26"/>
  <sheetViews>
    <sheetView workbookViewId="0">
      <pane ySplit="4" topLeftCell="A5" activePane="bottomLeft" state="frozen"/>
      <selection pane="bottomLeft" activeCell="A5" sqref="A5"/>
    </sheetView>
  </sheetViews>
  <sheetFormatPr defaultRowHeight="15" x14ac:dyDescent="0.25"/>
  <cols>
    <col min="2" max="2" width="21.42578125" customWidth="1"/>
    <col min="3" max="4" width="25.7109375" customWidth="1"/>
    <col min="5" max="6" width="17.140625" customWidth="1"/>
    <col min="8" max="8" width="34.42578125" bestFit="1" customWidth="1"/>
    <col min="9" max="10" width="14.28515625" customWidth="1"/>
  </cols>
  <sheetData>
    <row r="1" spans="1:10" ht="27" customHeight="1" x14ac:dyDescent="0.25">
      <c r="A1" s="21" t="s">
        <v>77</v>
      </c>
      <c r="B1" s="21"/>
      <c r="C1" s="21"/>
      <c r="D1" s="21"/>
      <c r="E1" s="21"/>
      <c r="F1" s="21"/>
      <c r="H1" t="s">
        <v>76</v>
      </c>
      <c r="I1" t="s">
        <v>70</v>
      </c>
      <c r="J1" t="s">
        <v>71</v>
      </c>
    </row>
    <row r="2" spans="1:10" ht="27" customHeight="1" x14ac:dyDescent="0.25">
      <c r="A2" s="21"/>
      <c r="B2" s="21"/>
      <c r="C2" s="21"/>
      <c r="D2" s="21"/>
      <c r="E2" s="21"/>
      <c r="F2" s="21"/>
      <c r="H2" t="s">
        <v>73</v>
      </c>
    </row>
    <row r="3" spans="1:10" ht="27" customHeight="1" x14ac:dyDescent="0.4">
      <c r="A3" s="20" t="s">
        <v>72</v>
      </c>
      <c r="B3" s="20"/>
      <c r="C3" s="20"/>
      <c r="D3" s="20"/>
      <c r="E3" s="20"/>
      <c r="F3" s="20"/>
      <c r="H3" t="s">
        <v>74</v>
      </c>
    </row>
    <row r="4" spans="1:10" ht="27" customHeight="1" x14ac:dyDescent="0.25">
      <c r="A4" s="5" t="s">
        <v>33</v>
      </c>
      <c r="B4" s="5" t="s">
        <v>35</v>
      </c>
      <c r="C4" s="5" t="s">
        <v>69</v>
      </c>
      <c r="D4" s="5" t="s">
        <v>34</v>
      </c>
      <c r="E4" s="5" t="s">
        <v>70</v>
      </c>
      <c r="F4" s="5" t="s">
        <v>71</v>
      </c>
      <c r="H4" t="s">
        <v>75</v>
      </c>
    </row>
    <row r="26" spans="1:6" x14ac:dyDescent="0.25">
      <c r="A26" t="s">
        <v>58</v>
      </c>
      <c r="E26">
        <f>SUBTOTAL(109,AutoTruckWorksheet[Vehicle '#1])</f>
        <v>0</v>
      </c>
      <c r="F26">
        <f>SUBTOTAL(103,AutoTruckWorksheet[Vehicle '#2])</f>
        <v>0</v>
      </c>
    </row>
  </sheetData>
  <mergeCells count="2">
    <mergeCell ref="A3:F3"/>
    <mergeCell ref="A1:F2"/>
  </mergeCells>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Table of Contents</vt:lpstr>
      <vt:lpstr>FARM RECEIPTS</vt:lpstr>
      <vt:lpstr>MILK SALES &amp; DEDUCTIONS</vt:lpstr>
      <vt:lpstr>GOVERNMENT PAYMENTS</vt:lpstr>
      <vt:lpstr>COMMODITY CERTIFICATES</vt:lpstr>
      <vt:lpstr>SALE OF LIVESTOCK</vt:lpstr>
      <vt:lpstr>FARM EXPENSES</vt:lpstr>
      <vt:lpstr>WAGE RECORD</vt:lpstr>
      <vt:lpstr>AUTO &amp; TRUCK</vt:lpstr>
      <vt:lpstr>PROPERTY PURCHASED</vt:lpstr>
      <vt:lpstr>TRADES AND EXCHANGES</vt:lpstr>
      <vt:lpstr>LIVESTOCK PURCHASED</vt:lpstr>
      <vt:lpstr>CASUALTY LOSSES &amp; INV CONVERSIO</vt:lpstr>
      <vt:lpstr>BAD DEBTS AND LOSSES</vt:lpstr>
      <vt:lpstr>ANNUAL SUMMARY CASH RECEIPTS</vt:lpstr>
      <vt:lpstr>ANNUAL SUMMARY CASH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Cheyanne Brewer</dc:creator>
  <cp:lastModifiedBy>Cheyanne Brewer</cp:lastModifiedBy>
  <dcterms:created xsi:type="dcterms:W3CDTF">2021-12-03T21:33:32Z</dcterms:created>
  <dcterms:modified xsi:type="dcterms:W3CDTF">2021-12-21T20:49:52Z</dcterms:modified>
</cp:coreProperties>
</file>